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DATA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<sst xmlns="http://schemas.openxmlformats.org/spreadsheetml/2006/main" count="5993" uniqueCount="1131">
  <si>
    <t>What served as the catalyst for your agency to establish a CP program? (check all that apply)</t>
  </si>
  <si>
    <t>Please indicate the partners that your agency collaborated with in conducting your assessment. (check all that apply)</t>
  </si>
  <si>
    <t>What is the name of your agency's CP program?</t>
  </si>
  <si>
    <t>What is your role in your agency's CP program? (check all that apply)</t>
  </si>
  <si>
    <t>How long has the program been in operation?</t>
  </si>
  <si>
    <t>Please indicate the program model that best describes your CP program. (check all that apply)</t>
  </si>
  <si>
    <t>Indicate the types of vehicles used to deliver CP services (check all that apply)</t>
  </si>
  <si>
    <t>What type of equipment or materials are you using in your CP program? (check all that apply)</t>
  </si>
  <si>
    <t>How does your program receive payment for the services provided? (check all that apply)</t>
  </si>
  <si>
    <t>What types of organizations does your EMS agency work with in implementing your CP program? (check all that apply)</t>
  </si>
  <si>
    <t>Please indicate the ways in which your CP program collaborates with other organizations (check all that apply).</t>
  </si>
  <si>
    <t>Who provides medical direction for your program? (check all that apply)</t>
  </si>
  <si>
    <t>What is the average number of hours of medical direction/oversight provided per week?</t>
  </si>
  <si>
    <t>What are the responsibilities of the Medical Director? (check all that apply)</t>
  </si>
  <si>
    <t>Who approved the clinical protocols for your program? (check all that apply)</t>
  </si>
  <si>
    <t>Who is responsible for overall management of your program?</t>
  </si>
  <si>
    <t>Is there a defined process for adding new services to your program?</t>
  </si>
  <si>
    <t>Is there a formal strategic plan that guides the overall direction and operation for your program?</t>
  </si>
  <si>
    <t>Does your program have additional policies related to patient confidentiality, HIPAA, etc?</t>
  </si>
  <si>
    <t>Does your program have separate or additional liability coverage for the CP services provided to patients?</t>
  </si>
  <si>
    <t>Who participates in providing patient care? (check all that apply)</t>
  </si>
  <si>
    <t>Please indicate the total number of FTEs/week devoted to carrying out your program.</t>
  </si>
  <si>
    <t>What specific requirements must your CP providers meet to qualify for participation in your program? (check all that apply)</t>
  </si>
  <si>
    <t>What specific training is provided to your program's CP providers? (check all that apply)</t>
  </si>
  <si>
    <t>Do your CP providers have a specific title unique to their role in your program?</t>
  </si>
  <si>
    <t>Are the CP providers in your program paid at a higher rate compared to their traditional provider roles?</t>
  </si>
  <si>
    <t>Do any of your CP providers have an advanced scope of practice?</t>
  </si>
  <si>
    <t>Do your CP providers wear uniforms that are different than those worn by traditional providers?</t>
  </si>
  <si>
    <t>Are you collecting data?</t>
  </si>
  <si>
    <t>How are you collecting the data? (check all that apply)</t>
  </si>
  <si>
    <t>What is the purpose for collection? (check all that apply)</t>
  </si>
  <si>
    <t>What data is being collected? (check all that apply)</t>
  </si>
  <si>
    <t>Is data collection based upon NEMSIS?</t>
  </si>
  <si>
    <t>Are CP records integrated with other health information exchanges?</t>
  </si>
  <si>
    <t>City</t>
  </si>
  <si>
    <t>State</t>
  </si>
  <si>
    <t>Zip Code</t>
  </si>
  <si>
    <t>community assessment / gap analysis of health care needs</t>
  </si>
  <si>
    <t>approached by other healthcare system stakeholders</t>
  </si>
  <si>
    <t>modeling of other CP programs</t>
  </si>
  <si>
    <t>Other (please specify)</t>
  </si>
  <si>
    <t>Hospital</t>
  </si>
  <si>
    <t>Public health</t>
  </si>
  <si>
    <t>Other EMS services</t>
  </si>
  <si>
    <t>Medical director</t>
  </si>
  <si>
    <t>None</t>
  </si>
  <si>
    <t>Provider of patient services</t>
  </si>
  <si>
    <t>Program administrator or coordinator</t>
  </si>
  <si>
    <t>Program director</t>
  </si>
  <si>
    <t>Frequent EMS User</t>
  </si>
  <si>
    <t>Readmission avoidance</t>
  </si>
  <si>
    <t>911 Nurse Triage</t>
  </si>
  <si>
    <t>See and refer to alternate destination after assessment</t>
  </si>
  <si>
    <t>Primary care/physician extender model</t>
  </si>
  <si>
    <t>Ambulance</t>
  </si>
  <si>
    <t>SUV</t>
  </si>
  <si>
    <t>Car</t>
  </si>
  <si>
    <t>Fire truck</t>
  </si>
  <si>
    <t>Scale</t>
  </si>
  <si>
    <t>IStat or other point of care testing/lab value device</t>
  </si>
  <si>
    <t>Patient education materials</t>
  </si>
  <si>
    <t>Grant</t>
  </si>
  <si>
    <t>Self-funded</t>
  </si>
  <si>
    <t>Fee for service</t>
  </si>
  <si>
    <t>Other EMS agencies</t>
  </si>
  <si>
    <t>Hospitals</t>
  </si>
  <si>
    <t>Coordinates patient services</t>
  </si>
  <si>
    <t>Provides oversight</t>
  </si>
  <si>
    <t>Provides personnel</t>
  </si>
  <si>
    <t>Provides patient care</t>
  </si>
  <si>
    <t>Single director</t>
  </si>
  <si>
    <t>Multiple directors</t>
  </si>
  <si>
    <t>Committee</t>
  </si>
  <si>
    <t>Protocol development/approval</t>
  </si>
  <si>
    <t>On-line consultation</t>
  </si>
  <si>
    <t>Development/approval of care plans</t>
  </si>
  <si>
    <t>Agency</t>
  </si>
  <si>
    <t>Medical Director</t>
  </si>
  <si>
    <t>EMTs</t>
  </si>
  <si>
    <t>Paramedics</t>
  </si>
  <si>
    <t>Field experience</t>
  </si>
  <si>
    <t>Advanced certification</t>
  </si>
  <si>
    <t>College degree</t>
  </si>
  <si>
    <t>College-based community paramedicine program</t>
  </si>
  <si>
    <t>No specific requirements</t>
  </si>
  <si>
    <t>Clinical training</t>
  </si>
  <si>
    <t>Patient relations training</t>
  </si>
  <si>
    <t>Community relations training</t>
  </si>
  <si>
    <t>No specific training provided</t>
  </si>
  <si>
    <t>YES (please describe)</t>
  </si>
  <si>
    <t>Data mining</t>
  </si>
  <si>
    <t>ePCR</t>
  </si>
  <si>
    <t>Separate database</t>
  </si>
  <si>
    <t>Ongoing surveillance</t>
  </si>
  <si>
    <t>Program outcomes</t>
  </si>
  <si>
    <t>Patient utilization of services</t>
  </si>
  <si>
    <t>Patient satisfaction</t>
  </si>
  <si>
    <t>Provider data</t>
  </si>
  <si>
    <t>US Army</t>
  </si>
  <si>
    <t>Savannah</t>
  </si>
  <si>
    <t>Private, non-profit</t>
  </si>
  <si>
    <t>more than 500,000</t>
  </si>
  <si>
    <t>less than 10,000</t>
  </si>
  <si>
    <t>less than 250 sq miles</t>
  </si>
  <si>
    <t>Suburban</t>
  </si>
  <si>
    <t>YES</t>
  </si>
  <si>
    <t>1 - 3 years</t>
  </si>
  <si>
    <t>Helicopter</t>
  </si>
  <si>
    <t>NO</t>
  </si>
  <si>
    <t>Medical Director(s)</t>
  </si>
  <si>
    <t>No unique title is used</t>
  </si>
  <si>
    <t>CLC</t>
  </si>
  <si>
    <t>Grayslake</t>
  </si>
  <si>
    <t>IL</t>
  </si>
  <si>
    <t>Public - county or regional</t>
  </si>
  <si>
    <t>less than 50,000</t>
  </si>
  <si>
    <t>Rural</t>
  </si>
  <si>
    <t>clc</t>
  </si>
  <si>
    <t>more than 3 years</t>
  </si>
  <si>
    <t>less than 10</t>
  </si>
  <si>
    <t>North East Mobile Health Services</t>
  </si>
  <si>
    <t>Scarborough</t>
  </si>
  <si>
    <t>Private, for-profit</t>
  </si>
  <si>
    <t>100,001 - 500,000</t>
  </si>
  <si>
    <t>10,000 - 50,000</t>
  </si>
  <si>
    <t>more than 1000 sq miles</t>
  </si>
  <si>
    <t>North East Community Paramedicine</t>
  </si>
  <si>
    <t>less than 1 year</t>
  </si>
  <si>
    <t>EMS Director/Chief/Manager</t>
  </si>
  <si>
    <t>Lane Fire Authority</t>
  </si>
  <si>
    <t>Veneta, Junction City, Eugene</t>
  </si>
  <si>
    <t>Public - fire-based</t>
  </si>
  <si>
    <t>50,000 - 100,000</t>
  </si>
  <si>
    <t>250 - 1000 sq miles</t>
  </si>
  <si>
    <t>Trappe Fire Company No. 1</t>
  </si>
  <si>
    <t>Trappe</t>
  </si>
  <si>
    <t>PA</t>
  </si>
  <si>
    <t>Public involvement/ public service</t>
  </si>
  <si>
    <t>CHIP-In</t>
  </si>
  <si>
    <t>Outreach Program</t>
  </si>
  <si>
    <t>Schertz EMS</t>
  </si>
  <si>
    <t>Schertz</t>
  </si>
  <si>
    <t>TX</t>
  </si>
  <si>
    <t>Public - municipal</t>
  </si>
  <si>
    <t>NA</t>
  </si>
  <si>
    <t>less than 1 (shared responsibility)</t>
  </si>
  <si>
    <t>Holy Name EMS</t>
  </si>
  <si>
    <t>Teaneck</t>
  </si>
  <si>
    <t>NJ</t>
  </si>
  <si>
    <t>Public - hospital</t>
  </si>
  <si>
    <t>Southwest Ambulance</t>
  </si>
  <si>
    <t>Tucson</t>
  </si>
  <si>
    <t>AZ</t>
  </si>
  <si>
    <t>New Orleans EMS</t>
  </si>
  <si>
    <t>New Orleans</t>
  </si>
  <si>
    <t>more than 50,000</t>
  </si>
  <si>
    <t>Urban</t>
  </si>
  <si>
    <t>Ada County Paramedics</t>
  </si>
  <si>
    <t>Boise</t>
  </si>
  <si>
    <t>Community Paramedics Program</t>
  </si>
  <si>
    <t>4 or more</t>
  </si>
  <si>
    <t>Community Paramedic</t>
  </si>
  <si>
    <t>Clarkston Fire Department</t>
  </si>
  <si>
    <t>Clarkston</t>
  </si>
  <si>
    <t>Washington</t>
  </si>
  <si>
    <t>Lawrence county ambulance</t>
  </si>
  <si>
    <t>Lawrenceburg</t>
  </si>
  <si>
    <t>mid-county volunteer rescue squad</t>
  </si>
  <si>
    <t>heathsville</t>
  </si>
  <si>
    <t>Volunteer</t>
  </si>
  <si>
    <t>healh education, medical care access</t>
  </si>
  <si>
    <t>more than 20</t>
  </si>
  <si>
    <t>Stillman fire department</t>
  </si>
  <si>
    <t>Stillman valley</t>
  </si>
  <si>
    <t>Stillman fire Dept</t>
  </si>
  <si>
    <t>gaylord opryland</t>
  </si>
  <si>
    <t>nashbille</t>
  </si>
  <si>
    <t>employee wellness</t>
  </si>
  <si>
    <t>more than 4</t>
  </si>
  <si>
    <t>wellness cooedinator</t>
  </si>
  <si>
    <t>OMME SJ</t>
  </si>
  <si>
    <t>San juan</t>
  </si>
  <si>
    <t>SJ EMS</t>
  </si>
  <si>
    <t>Stoddard County Ambulance District</t>
  </si>
  <si>
    <t>Dexter</t>
  </si>
  <si>
    <t>SOLO</t>
  </si>
  <si>
    <t>Conway</t>
  </si>
  <si>
    <t>Super Rural</t>
  </si>
  <si>
    <t>Advanced Practice Paramedic</t>
  </si>
  <si>
    <t>Angel Fire Fire Dept</t>
  </si>
  <si>
    <t>Angel Fire</t>
  </si>
  <si>
    <t>NM</t>
  </si>
  <si>
    <t>CO</t>
  </si>
  <si>
    <t>southwest ambulance</t>
  </si>
  <si>
    <t>mesa</t>
  </si>
  <si>
    <t>paramedic academy</t>
  </si>
  <si>
    <t>QA medic</t>
  </si>
  <si>
    <t>Adams County EMS</t>
  </si>
  <si>
    <t>QUINCY</t>
  </si>
  <si>
    <t>Nfr</t>
  </si>
  <si>
    <t>Che's</t>
  </si>
  <si>
    <t>Cbp</t>
  </si>
  <si>
    <t>Las Vegas Fire &amp; Rescue</t>
  </si>
  <si>
    <t>Las Vegas</t>
  </si>
  <si>
    <t>Madison County</t>
  </si>
  <si>
    <t>Rexburg</t>
  </si>
  <si>
    <t>Madison county</t>
  </si>
  <si>
    <t>Inspiration Health Network</t>
  </si>
  <si>
    <t>Woodbury</t>
  </si>
  <si>
    <t>Delta Ambulance</t>
  </si>
  <si>
    <t>Waterville</t>
  </si>
  <si>
    <t>ME</t>
  </si>
  <si>
    <t>Indianapolis</t>
  </si>
  <si>
    <t>HENDERSON EMS, HENDERSON KY</t>
  </si>
  <si>
    <t>HENDERSON</t>
  </si>
  <si>
    <t>saline county ambulance</t>
  </si>
  <si>
    <t>harrisburg</t>
  </si>
  <si>
    <t>Salt River Ambulance District</t>
  </si>
  <si>
    <t>Shelbyville</t>
  </si>
  <si>
    <t>Lifestar</t>
  </si>
  <si>
    <t>Springfield</t>
  </si>
  <si>
    <t>Sjh</t>
  </si>
  <si>
    <t>Nassau Bay Volunteer Fire Dept.</t>
  </si>
  <si>
    <t>Nassau Bay</t>
  </si>
  <si>
    <t>Holbrook FD</t>
  </si>
  <si>
    <t>Holbrook</t>
  </si>
  <si>
    <t>Baden volunteer fire department</t>
  </si>
  <si>
    <t>Brandy wine</t>
  </si>
  <si>
    <t>Prince George's. county fire and ems</t>
  </si>
  <si>
    <t>Bellaire fire dept</t>
  </si>
  <si>
    <t>Bellaire</t>
  </si>
  <si>
    <t>Tri City Ambulance</t>
  </si>
  <si>
    <t>St. Charles</t>
  </si>
  <si>
    <t>Tualatin Valley Fire &amp; Rescue</t>
  </si>
  <si>
    <t>Tigard</t>
  </si>
  <si>
    <t>Car Program</t>
  </si>
  <si>
    <t>Elgin Fire Department</t>
  </si>
  <si>
    <t>Elgin</t>
  </si>
  <si>
    <t>Community Collaborative for CHF</t>
  </si>
  <si>
    <t>JanCare Ambulance</t>
  </si>
  <si>
    <t>Beckley</t>
  </si>
  <si>
    <t>Austin</t>
  </si>
  <si>
    <t>Wake County EMS</t>
  </si>
  <si>
    <t>Raleigh</t>
  </si>
  <si>
    <t>NC</t>
  </si>
  <si>
    <t>Manchester fire rescue Ems</t>
  </si>
  <si>
    <t>Manchester</t>
  </si>
  <si>
    <t>STF/ems</t>
  </si>
  <si>
    <t>New Springfield</t>
  </si>
  <si>
    <t>Tucson Fire Department</t>
  </si>
  <si>
    <t>Human resource referral</t>
  </si>
  <si>
    <t>West Union Volunteer Life Squad</t>
  </si>
  <si>
    <t>West Union</t>
  </si>
  <si>
    <t>United Ambulance</t>
  </si>
  <si>
    <t>Lewiston</t>
  </si>
  <si>
    <t>Emerald Isle EMS</t>
  </si>
  <si>
    <t>Emerald Isle</t>
  </si>
  <si>
    <t>Metro ambulance</t>
  </si>
  <si>
    <t>American Heritage Ambulance</t>
  </si>
  <si>
    <t>summerville</t>
  </si>
  <si>
    <t>caas</t>
  </si>
  <si>
    <t>Washington County EMS</t>
  </si>
  <si>
    <t>Brenham</t>
  </si>
  <si>
    <t>Bernalillo County Fire &amp; Rescue</t>
  </si>
  <si>
    <t>Albuquerque</t>
  </si>
  <si>
    <t>Abbott EMS</t>
  </si>
  <si>
    <t>St. Louis</t>
  </si>
  <si>
    <t>MO</t>
  </si>
  <si>
    <t>Mobile Integrated Health Program</t>
  </si>
  <si>
    <t>Madison County Department of EMS</t>
  </si>
  <si>
    <t>Madison</t>
  </si>
  <si>
    <t>VA</t>
  </si>
  <si>
    <t>approached by Social Services</t>
  </si>
  <si>
    <t>MedMinders</t>
  </si>
  <si>
    <t>assist with medicines to ensure proper compliance</t>
  </si>
  <si>
    <t>Cuyuna Regional Medical Center</t>
  </si>
  <si>
    <t>Crosby</t>
  </si>
  <si>
    <t>We are a Critical Access Hospital and use CP to help with hospital census management</t>
  </si>
  <si>
    <t>CRMC Ambulance Community Paramedic Program</t>
  </si>
  <si>
    <t>RRT</t>
  </si>
  <si>
    <t>Hennepin EMS</t>
  </si>
  <si>
    <t>Minneapolis</t>
  </si>
  <si>
    <t>MN</t>
  </si>
  <si>
    <t>CA</t>
  </si>
  <si>
    <t>DC Fire and EMS</t>
  </si>
  <si>
    <t>DC</t>
  </si>
  <si>
    <t>Street Calls Outreach Program</t>
  </si>
  <si>
    <t>Palatka</t>
  </si>
  <si>
    <t>RURAL METRO TN</t>
  </si>
  <si>
    <t>LENOIR CITY</t>
  </si>
  <si>
    <t>TN</t>
  </si>
  <si>
    <t>TRAINING OFFICER</t>
  </si>
  <si>
    <t>CRICOTHYRODIMY AND RSI</t>
  </si>
  <si>
    <t>Rocklandparamedics</t>
  </si>
  <si>
    <t>Chestnut ridge</t>
  </si>
  <si>
    <t>NY</t>
  </si>
  <si>
    <t>chicago fire dept.</t>
  </si>
  <si>
    <t>chicago</t>
  </si>
  <si>
    <t>WBLFD</t>
  </si>
  <si>
    <t>White Bear Lake</t>
  </si>
  <si>
    <t>CCMH</t>
  </si>
  <si>
    <t>gillette</t>
  </si>
  <si>
    <t>Med Care EMS</t>
  </si>
  <si>
    <t>McAllen</t>
  </si>
  <si>
    <t>North Suburban Medical Center</t>
  </si>
  <si>
    <t>Thornton</t>
  </si>
  <si>
    <t>Health One</t>
  </si>
  <si>
    <t>York Region Emergency Medical Services</t>
  </si>
  <si>
    <t>Sharon</t>
  </si>
  <si>
    <t>Ontario, Canada</t>
  </si>
  <si>
    <t>L0H 1G0</t>
  </si>
  <si>
    <t>Expanding Paramedicine In the Community (EPIC)</t>
  </si>
  <si>
    <t>Primary Care Extention</t>
  </si>
  <si>
    <t>ID</t>
  </si>
  <si>
    <t>Stat MedEvac</t>
  </si>
  <si>
    <t>West Mifflin</t>
  </si>
  <si>
    <t>Medic One</t>
  </si>
  <si>
    <t>Satellite Beach Fire &amp; Paramedic Services</t>
  </si>
  <si>
    <t>Satellite Beach</t>
  </si>
  <si>
    <t>Community Medic Program</t>
  </si>
  <si>
    <t>Williamson County EMS</t>
  </si>
  <si>
    <t>Georgetown</t>
  </si>
  <si>
    <t>Flat Rock Fire Dept</t>
  </si>
  <si>
    <t>Chouteau</t>
  </si>
  <si>
    <t>Enloe Medical Center</t>
  </si>
  <si>
    <t>Chico</t>
  </si>
  <si>
    <t>Enloe Medical Center-hospital based EMS system</t>
  </si>
  <si>
    <t>Chelsea Fire and Rescue</t>
  </si>
  <si>
    <t>Chelsea</t>
  </si>
  <si>
    <t>woodford first response</t>
  </si>
  <si>
    <t>woodford</t>
  </si>
  <si>
    <t>WI</t>
  </si>
  <si>
    <t>Lancaster EMS</t>
  </si>
  <si>
    <t>Lancaster</t>
  </si>
  <si>
    <t>STEC</t>
  </si>
  <si>
    <t>Harlingen</t>
  </si>
  <si>
    <t>Rockford fire</t>
  </si>
  <si>
    <t>Rockford</t>
  </si>
  <si>
    <t>Johnston County EMS</t>
  </si>
  <si>
    <t>Clayton</t>
  </si>
  <si>
    <t>Pender EMS &amp; Rescue</t>
  </si>
  <si>
    <t>Burgaw</t>
  </si>
  <si>
    <t>Bigfork Fire Department</t>
  </si>
  <si>
    <t>Bigfork</t>
  </si>
  <si>
    <t>flenington rescue</t>
  </si>
  <si>
    <t>flemington</t>
  </si>
  <si>
    <t>Quincy Fire Dept.</t>
  </si>
  <si>
    <t>Quincy</t>
  </si>
  <si>
    <t>Ivy Tech Community College</t>
  </si>
  <si>
    <t>Columbus</t>
  </si>
  <si>
    <t>IvyTech Paramedic Science</t>
  </si>
  <si>
    <t>Warrenville Fire Protection District</t>
  </si>
  <si>
    <t>Warrenville</t>
  </si>
  <si>
    <t>West Palm Beach Fire Rescue</t>
  </si>
  <si>
    <t>West Palm Beach</t>
  </si>
  <si>
    <t>Reedy Creek</t>
  </si>
  <si>
    <t>Lake Buena Vista</t>
  </si>
  <si>
    <t>Bonner County EMS</t>
  </si>
  <si>
    <t>Sandpoint</t>
  </si>
  <si>
    <t>Community Paramedicine</t>
  </si>
  <si>
    <t>Chief of Agency</t>
  </si>
  <si>
    <t>sutures</t>
  </si>
  <si>
    <t>Pittsburgh</t>
  </si>
  <si>
    <t>Indianapolis EMS</t>
  </si>
  <si>
    <t>CORE</t>
  </si>
  <si>
    <t>International SOS</t>
  </si>
  <si>
    <t>Dubai</t>
  </si>
  <si>
    <t>UAE</t>
  </si>
  <si>
    <t>meeting worldwide standards</t>
  </si>
  <si>
    <t>ISOS</t>
  </si>
  <si>
    <t>Middlebury Fire Dept</t>
  </si>
  <si>
    <t>Middlebury</t>
  </si>
  <si>
    <t>IN</t>
  </si>
  <si>
    <t>East Central Community College</t>
  </si>
  <si>
    <t>Decatur</t>
  </si>
  <si>
    <t>MS</t>
  </si>
  <si>
    <t>Westport Fire Department</t>
  </si>
  <si>
    <t>Westport</t>
  </si>
  <si>
    <t>MA</t>
  </si>
  <si>
    <t>westport fire department</t>
  </si>
  <si>
    <t>Teton Valley Ambulance</t>
  </si>
  <si>
    <t>Driggs</t>
  </si>
  <si>
    <t>Davenport Fire Department</t>
  </si>
  <si>
    <t>Davenport</t>
  </si>
  <si>
    <t>US Search &amp; Rescue Task Force</t>
  </si>
  <si>
    <t>Haddonfield</t>
  </si>
  <si>
    <t>harbor fire</t>
  </si>
  <si>
    <t>harbor</t>
  </si>
  <si>
    <t>Powellville Fire Dept</t>
  </si>
  <si>
    <t>Pittsville</t>
  </si>
  <si>
    <t>Donald Martens and Son's Ambulance</t>
  </si>
  <si>
    <t>Middleburg Hts</t>
  </si>
  <si>
    <t>Albuquerque Fire Department</t>
  </si>
  <si>
    <t>Abingdon Fire Company</t>
  </si>
  <si>
    <t>Abingdon</t>
  </si>
  <si>
    <t>Foundation</t>
  </si>
  <si>
    <t>AMED</t>
  </si>
  <si>
    <t>Altoona</t>
  </si>
  <si>
    <t>AmeriCare Ambulance Service</t>
  </si>
  <si>
    <t>Putnam county fire Ems</t>
  </si>
  <si>
    <t>Community paramedic program</t>
  </si>
  <si>
    <t>Life</t>
  </si>
  <si>
    <t>Grand Rapids</t>
  </si>
  <si>
    <t>MI</t>
  </si>
  <si>
    <t>ProMed</t>
  </si>
  <si>
    <t>Flint</t>
  </si>
  <si>
    <t>monoc</t>
  </si>
  <si>
    <t>West Orange</t>
  </si>
  <si>
    <t>Med-Star Ambulance</t>
  </si>
  <si>
    <t>Brandon</t>
  </si>
  <si>
    <t>Med-Star Outreach</t>
  </si>
  <si>
    <t>EMSA</t>
  </si>
  <si>
    <t>OKC</t>
  </si>
  <si>
    <t>OK</t>
  </si>
  <si>
    <t>Macon County EMS</t>
  </si>
  <si>
    <t>Franklin</t>
  </si>
  <si>
    <t>Moscow  Fire</t>
  </si>
  <si>
    <t>Moscow</t>
  </si>
  <si>
    <t>Acadian Ambulance Service</t>
  </si>
  <si>
    <t>San Antonio</t>
  </si>
  <si>
    <t>EMTA, INC.</t>
  </si>
  <si>
    <t>Vacaville</t>
  </si>
  <si>
    <t>ComCare</t>
  </si>
  <si>
    <t>Fort Worth</t>
  </si>
  <si>
    <t>SENIOR CARE EMS</t>
  </si>
  <si>
    <t>SUNY Rockland Community College</t>
  </si>
  <si>
    <t>Suffern</t>
  </si>
  <si>
    <t>Rockland Paramedic Services</t>
  </si>
  <si>
    <t>McCall fire Department</t>
  </si>
  <si>
    <t>McCall</t>
  </si>
  <si>
    <t>EEMC</t>
  </si>
  <si>
    <t>Vandergrift</t>
  </si>
  <si>
    <t>Care Flight REMSA</t>
  </si>
  <si>
    <t>Reno</t>
  </si>
  <si>
    <t>NV</t>
  </si>
  <si>
    <t>REMSA</t>
  </si>
  <si>
    <t>Elfrida Fire</t>
  </si>
  <si>
    <t>Elfrida</t>
  </si>
  <si>
    <t>Occoquan Woodbridge Lorton Volunteer Fire Dept</t>
  </si>
  <si>
    <t>Woodbridge</t>
  </si>
  <si>
    <t>Poudre valley EMS</t>
  </si>
  <si>
    <t>Ft Collins</t>
  </si>
  <si>
    <t>PVH community paramedic program</t>
  </si>
  <si>
    <t>Critical care and fp-c</t>
  </si>
  <si>
    <t>Guaynabo City EMS</t>
  </si>
  <si>
    <t>Guaynabo</t>
  </si>
  <si>
    <t>Queen Anne's County D.E.S</t>
  </si>
  <si>
    <t>Queen Anne's Co. DES</t>
  </si>
  <si>
    <t>Kent county EMS</t>
  </si>
  <si>
    <t>Worton</t>
  </si>
  <si>
    <t>Kent county ems</t>
  </si>
  <si>
    <t>San Antonio fire dept</t>
  </si>
  <si>
    <t>Carilion</t>
  </si>
  <si>
    <t>Roanoke</t>
  </si>
  <si>
    <t>Jefferson health science</t>
  </si>
  <si>
    <t>Goochland Fire-Rescue</t>
  </si>
  <si>
    <t>Goochland</t>
  </si>
  <si>
    <t>WCHNA EMS</t>
  </si>
  <si>
    <t>Danbury</t>
  </si>
  <si>
    <t>CT</t>
  </si>
  <si>
    <t>Risk Reduction</t>
  </si>
  <si>
    <t>Southwest District Ambulance Service,</t>
  </si>
  <si>
    <t>Knightstown</t>
  </si>
  <si>
    <t>wEST BRIDGEWATER FIRE RESCUE</t>
  </si>
  <si>
    <t>west bridgewater</t>
  </si>
  <si>
    <t>Town of North Reading</t>
  </si>
  <si>
    <t>North Reading</t>
  </si>
  <si>
    <t>North reading fire</t>
  </si>
  <si>
    <t>Norfolk Fire Department</t>
  </si>
  <si>
    <t>Norfolk</t>
  </si>
  <si>
    <t>Parkview Noble Hospital EMS</t>
  </si>
  <si>
    <t>Kendallville</t>
  </si>
  <si>
    <t>Paramedic House Calls</t>
  </si>
  <si>
    <t>Arlington County #00071</t>
  </si>
  <si>
    <t>Arlington</t>
  </si>
  <si>
    <t>Montvale Rescue Squad</t>
  </si>
  <si>
    <t>Portsmouth Fire, Rescue and Emergency Services</t>
  </si>
  <si>
    <t>Portsmouth</t>
  </si>
  <si>
    <t>Community Health, Emergency Care, Knowledge and Understanding Program (CHECK UP)</t>
  </si>
  <si>
    <t>EMS Coordinator overseeing the program (Their is Program Coordinator)</t>
  </si>
  <si>
    <t>MillerCoors</t>
  </si>
  <si>
    <t>Elkton</t>
  </si>
  <si>
    <t>Porter EMS</t>
  </si>
  <si>
    <t>Valparaiso</t>
  </si>
  <si>
    <t>Washington Township Avon Fire Dept</t>
  </si>
  <si>
    <t>Avon</t>
  </si>
  <si>
    <t>Nixon Chapel Volunteer Fire Department</t>
  </si>
  <si>
    <t>Horton</t>
  </si>
  <si>
    <t>Pittsboro Fire Department</t>
  </si>
  <si>
    <t>Pittsboro</t>
  </si>
  <si>
    <t>MedStar Mobile Healthcare</t>
  </si>
  <si>
    <t>Clinical Program Manager</t>
  </si>
  <si>
    <t>Mobile Healthcare Provider</t>
  </si>
  <si>
    <t>Indiana DNR DoF Fire HQ</t>
  </si>
  <si>
    <t>Martinsville</t>
  </si>
  <si>
    <t>Indiana Dept Homeland Security</t>
  </si>
  <si>
    <t>Plainfield Fire Territory</t>
  </si>
  <si>
    <t>Plainfield</t>
  </si>
  <si>
    <t>South Bend Fire Department</t>
  </si>
  <si>
    <t>South Bend</t>
  </si>
  <si>
    <t>DANVILLE FIRE</t>
  </si>
  <si>
    <t>DANVILLE</t>
  </si>
  <si>
    <t>Cincinnati Children's</t>
  </si>
  <si>
    <t>Cincinnati</t>
  </si>
  <si>
    <t>OH</t>
  </si>
  <si>
    <t>Austin-Travis County EMS</t>
  </si>
  <si>
    <t>Richmond fire dept</t>
  </si>
  <si>
    <t>Richmond</t>
  </si>
  <si>
    <t>IAFF</t>
  </si>
  <si>
    <t>Rainbow City Fire &amp; Rescue</t>
  </si>
  <si>
    <t>Rainbow City</t>
  </si>
  <si>
    <t>Franciscan Saint Elizabeth Health, Inc.</t>
  </si>
  <si>
    <t>Lafayette</t>
  </si>
  <si>
    <t>Jennings County EMS</t>
  </si>
  <si>
    <t>North Vernon</t>
  </si>
  <si>
    <t>Jennings County EMS Training Institution</t>
  </si>
  <si>
    <t>Platte Ambulance</t>
  </si>
  <si>
    <t>Platte</t>
  </si>
  <si>
    <t>SD</t>
  </si>
  <si>
    <t>GEMS</t>
  </si>
  <si>
    <t>GUILDERLAND</t>
  </si>
  <si>
    <t>Star EMS</t>
  </si>
  <si>
    <t>Greenville</t>
  </si>
  <si>
    <t>SC</t>
  </si>
  <si>
    <t>Westinghouse EMS</t>
  </si>
  <si>
    <t>Anniston</t>
  </si>
  <si>
    <t>Government Facility</t>
  </si>
  <si>
    <t>DMcare</t>
  </si>
  <si>
    <t>Dearborn</t>
  </si>
  <si>
    <t>Lifeguard Ambulance Service</t>
  </si>
  <si>
    <t>Birmingham</t>
  </si>
  <si>
    <t>IMPACT Program</t>
  </si>
  <si>
    <t>Private practice medical clinic</t>
  </si>
  <si>
    <t>Delta Ambulance Community Paramedicine</t>
  </si>
  <si>
    <t>US Navy</t>
  </si>
  <si>
    <t>Camp Lejeune</t>
  </si>
  <si>
    <t>Enfield EMS</t>
  </si>
  <si>
    <t>Enfield</t>
  </si>
  <si>
    <t>Town Of Davie Fire Rescue</t>
  </si>
  <si>
    <t>Davie</t>
  </si>
  <si>
    <t>Frankfort Fire and EMS</t>
  </si>
  <si>
    <t>Frankfort</t>
  </si>
  <si>
    <t>KY</t>
  </si>
  <si>
    <t>NBEMS</t>
  </si>
  <si>
    <t>New Britain</t>
  </si>
  <si>
    <t>St. Mary's County EMS</t>
  </si>
  <si>
    <t>Leonardtown</t>
  </si>
  <si>
    <t>MD</t>
  </si>
  <si>
    <t>Belmond Medical Center</t>
  </si>
  <si>
    <t>Belmond</t>
  </si>
  <si>
    <t>Syosset</t>
  </si>
  <si>
    <t>Nassau police Dept</t>
  </si>
  <si>
    <t>Nassau County</t>
  </si>
  <si>
    <t>Gwinnett COunty Fire &amp; Emergency Services</t>
  </si>
  <si>
    <t>Suwanee</t>
  </si>
  <si>
    <t>LA</t>
  </si>
  <si>
    <t>Patient Advocacy/Community Paramedicine</t>
  </si>
  <si>
    <t>VERP</t>
  </si>
  <si>
    <t>Missoula</t>
  </si>
  <si>
    <t>MT</t>
  </si>
  <si>
    <t>Veterans</t>
  </si>
  <si>
    <t>Welfare Checks for Veterans</t>
  </si>
  <si>
    <t>POV</t>
  </si>
  <si>
    <t>Christian Hospital EMS</t>
  </si>
  <si>
    <t>St Louis</t>
  </si>
  <si>
    <t>Community Health Professionals</t>
  </si>
  <si>
    <t>Hyperthermia therapy</t>
  </si>
  <si>
    <t>GreenLee county Search and Rescue</t>
  </si>
  <si>
    <t>Clifton</t>
  </si>
  <si>
    <t>PHI Airmedical</t>
  </si>
  <si>
    <t>Morehead</t>
  </si>
  <si>
    <t>educator</t>
  </si>
  <si>
    <t>Clear Lake Emergency Medical Corps</t>
  </si>
  <si>
    <t>Webster</t>
  </si>
  <si>
    <t>CLEMC Senior Outreach Program</t>
  </si>
  <si>
    <t>Collier County EMS/Fire Department</t>
  </si>
  <si>
    <t>Naples</t>
  </si>
  <si>
    <t>Waldorf Volunteer Fire department EMS Station 3</t>
  </si>
  <si>
    <t>Waldorf</t>
  </si>
  <si>
    <t>C&amp;C of Honolulu EMS</t>
  </si>
  <si>
    <t>Honolulu</t>
  </si>
  <si>
    <t>HI</t>
  </si>
  <si>
    <t>Denver Health</t>
  </si>
  <si>
    <t>Denver</t>
  </si>
  <si>
    <t>Community Resource Paramedic</t>
  </si>
  <si>
    <t>Orange Beach Police Dept.</t>
  </si>
  <si>
    <t>Orange Beach</t>
  </si>
  <si>
    <t>AL</t>
  </si>
  <si>
    <t>Needs of the public</t>
  </si>
  <si>
    <t>Jail Medic</t>
  </si>
  <si>
    <t>Bridgeton EMS</t>
  </si>
  <si>
    <t>New Bern</t>
  </si>
  <si>
    <t>Las Cruces Fire Department</t>
  </si>
  <si>
    <t>Las Cruces</t>
  </si>
  <si>
    <t>SJMC</t>
  </si>
  <si>
    <t>Fullerton</t>
  </si>
  <si>
    <t>SJMS</t>
  </si>
  <si>
    <t>Medic Systems</t>
  </si>
  <si>
    <t>Remote Paramedic's in Oil and Gas Industry</t>
  </si>
  <si>
    <t>Remote Paramedics</t>
  </si>
  <si>
    <t>Antibiotic therapy, fluroscein stain to asses for corneal abrasion, suturing, skin stapling, steri-strip application, incision and drainage of subcutaneous abscess with wound packing, nail trephination for drainage of subungual hematoma</t>
  </si>
  <si>
    <t>Burlington Fire/EMS Protection District</t>
  </si>
  <si>
    <t>Burlington</t>
  </si>
  <si>
    <t>CCEMS</t>
  </si>
  <si>
    <t>Spring</t>
  </si>
  <si>
    <t>Natural Disastors</t>
  </si>
  <si>
    <t>Jersey City Medical Center</t>
  </si>
  <si>
    <t>Jersey City</t>
  </si>
  <si>
    <t>Reno Fire</t>
  </si>
  <si>
    <t>REMSA/RASI</t>
  </si>
  <si>
    <t>Baxter Regional Medical Center</t>
  </si>
  <si>
    <t>Mtn Home</t>
  </si>
  <si>
    <t>Baxter Regional Mobile Healthcare System</t>
  </si>
  <si>
    <t>Greens Creek EMS</t>
  </si>
  <si>
    <t>Juneau</t>
  </si>
  <si>
    <t>AK</t>
  </si>
  <si>
    <t>Clinic</t>
  </si>
  <si>
    <t>Suturing</t>
  </si>
  <si>
    <t>Rugby EMS - Heart of America Medical Center</t>
  </si>
  <si>
    <t>Rugby</t>
  </si>
  <si>
    <t>ND</t>
  </si>
  <si>
    <t>Lakeland Fire Department</t>
  </si>
  <si>
    <t>Lakeland</t>
  </si>
  <si>
    <t>FL</t>
  </si>
  <si>
    <t>INDIANAPOLIS POLICE-FIRE DEPTS</t>
  </si>
  <si>
    <t>INDIANAPOLIS</t>
  </si>
  <si>
    <t>INDIANA MEDICAL EXAMINERS OFFICE</t>
  </si>
  <si>
    <t>North shore LIJ center for EMS</t>
  </si>
  <si>
    <t>House calls</t>
  </si>
  <si>
    <t>Advocate Christ Medical Center</t>
  </si>
  <si>
    <t>Oak Lawn</t>
  </si>
  <si>
    <t>Advocate Christ Medical Center- EMS Academy</t>
  </si>
  <si>
    <t>evaluator</t>
  </si>
  <si>
    <t>University of Illinois at Chicago EMS</t>
  </si>
  <si>
    <t>Chicago</t>
  </si>
  <si>
    <t>UIC EMS</t>
  </si>
  <si>
    <t>Christiansburg Rescue Squad</t>
  </si>
  <si>
    <t>Christiansburg</t>
  </si>
  <si>
    <t>Abbott</t>
  </si>
  <si>
    <t>Saint Louis</t>
  </si>
  <si>
    <t>Metro Atlanta Ambulance Service</t>
  </si>
  <si>
    <t>Marietta</t>
  </si>
  <si>
    <t>PHI AirMedical</t>
  </si>
  <si>
    <t>Fredericksburg</t>
  </si>
  <si>
    <t>apex ems</t>
  </si>
  <si>
    <t>apex</t>
  </si>
  <si>
    <t>Northern EMS/ Newport Ambulance</t>
  </si>
  <si>
    <t>Newport</t>
  </si>
  <si>
    <t>East Jordan EMS</t>
  </si>
  <si>
    <t>East Jordan</t>
  </si>
  <si>
    <t>Professional Ambulance</t>
  </si>
  <si>
    <t>Cambridge</t>
  </si>
  <si>
    <t>EL PASO FIRE DEPARTMENT</t>
  </si>
  <si>
    <t>EL PASO</t>
  </si>
  <si>
    <t>EL PASO FIRE &amp; RESCUE</t>
  </si>
  <si>
    <t>Estill ems</t>
  </si>
  <si>
    <t>Irvine</t>
  </si>
  <si>
    <t>Rural Metro Medical Services</t>
  </si>
  <si>
    <t>Rochester</t>
  </si>
  <si>
    <t>MCC</t>
  </si>
  <si>
    <t>tri county hosp.</t>
  </si>
  <si>
    <t>williston</t>
  </si>
  <si>
    <t>Humboldt General Hospital</t>
  </si>
  <si>
    <t>Winnemucca</t>
  </si>
  <si>
    <t>Atlantic Healthcare</t>
  </si>
  <si>
    <t>Morristown</t>
  </si>
  <si>
    <t>Jackson county EMS</t>
  </si>
  <si>
    <t>Altus</t>
  </si>
  <si>
    <t>Ambulance Service of Manchester</t>
  </si>
  <si>
    <t>Fountain County EMS</t>
  </si>
  <si>
    <t>Veedersburg</t>
  </si>
  <si>
    <t>St. Vincent</t>
  </si>
  <si>
    <t>LAPD</t>
  </si>
  <si>
    <t>LOS ANGELES</t>
  </si>
  <si>
    <t>Barrington Fire and Rescue</t>
  </si>
  <si>
    <t>Barrington</t>
  </si>
  <si>
    <t>Allegheny County EMS</t>
  </si>
  <si>
    <t>Lumberton Rescue and EMS Inc.</t>
  </si>
  <si>
    <t>Lumberton</t>
  </si>
  <si>
    <t>Paramedic Partners</t>
  </si>
  <si>
    <t>Tri-County Training Academy</t>
  </si>
  <si>
    <t>Rushville</t>
  </si>
  <si>
    <t>Air Methods</t>
  </si>
  <si>
    <t>Marana</t>
  </si>
  <si>
    <t>Air methods</t>
  </si>
  <si>
    <t>Mesa</t>
  </si>
  <si>
    <t>Native</t>
  </si>
  <si>
    <t>Cranberry Township EMS</t>
  </si>
  <si>
    <t>Cranberry</t>
  </si>
  <si>
    <t>umh micu</t>
  </si>
  <si>
    <t>woodbury</t>
  </si>
  <si>
    <t>umh mobile medical services</t>
  </si>
  <si>
    <t>AMR National</t>
  </si>
  <si>
    <t>Various</t>
  </si>
  <si>
    <t>PRIME / STAAR / MIHP</t>
  </si>
  <si>
    <t>CMO</t>
  </si>
  <si>
    <t>MIHP Designated individual</t>
  </si>
  <si>
    <t>Baraboo District Ambulance Service</t>
  </si>
  <si>
    <t>Baraboo</t>
  </si>
  <si>
    <t>Baraboo EMS Community Paramedic Program</t>
  </si>
  <si>
    <t>Rural metro</t>
  </si>
  <si>
    <t>San Diego</t>
  </si>
  <si>
    <t>Resource Access Program</t>
  </si>
  <si>
    <t>Liaison</t>
  </si>
  <si>
    <t>DHART</t>
  </si>
  <si>
    <t>Lebanon</t>
  </si>
  <si>
    <t>NH</t>
  </si>
  <si>
    <t>helicopter</t>
  </si>
  <si>
    <t>Central Oregon , Redmond Oregon</t>
  </si>
  <si>
    <t>Redmond</t>
  </si>
  <si>
    <t>Redmond Fire</t>
  </si>
  <si>
    <t>Wealth from Health</t>
  </si>
  <si>
    <t>northwest ambulance district</t>
  </si>
  <si>
    <t>Geneva</t>
  </si>
  <si>
    <t>desire to provide more service</t>
  </si>
  <si>
    <t>PSS:  Patient support services</t>
  </si>
  <si>
    <t>West Shore EMS</t>
  </si>
  <si>
    <t>Camp Hill</t>
  </si>
  <si>
    <t>Livingston County EMS</t>
  </si>
  <si>
    <t>Mt. Morris</t>
  </si>
  <si>
    <t>Research study by medical director</t>
  </si>
  <si>
    <t>Livingston Help for Seniors</t>
  </si>
  <si>
    <t>Community LifeTeam, Inc. - a Service of PinnacleHealth</t>
  </si>
  <si>
    <t>Harrisburg</t>
  </si>
  <si>
    <t>Community LifeTeam Community Paramedicine Program</t>
  </si>
  <si>
    <t>North Memorial Medical Center</t>
  </si>
  <si>
    <t>Brooklyn Park</t>
  </si>
  <si>
    <t>Albuquerque Ambulance Service</t>
  </si>
  <si>
    <t>SAMU Santiago Metropolitano</t>
  </si>
  <si>
    <t>Santiago de Chile</t>
  </si>
  <si>
    <t>CHILE</t>
  </si>
  <si>
    <t>Ottawa Paramedic Service</t>
  </si>
  <si>
    <t>Ottawa</t>
  </si>
  <si>
    <t>Ontario</t>
  </si>
  <si>
    <t>K1H 1E2</t>
  </si>
  <si>
    <t>Impact to diminish 911 call volume</t>
  </si>
  <si>
    <t>Community paramedicine program</t>
  </si>
  <si>
    <t>Chief of the Service</t>
  </si>
  <si>
    <t>emergency health services</t>
  </si>
  <si>
    <t>the entire province (all cities)</t>
  </si>
  <si>
    <t>nova scotia</t>
  </si>
  <si>
    <t>canada</t>
  </si>
  <si>
    <t>Orange County EMS</t>
  </si>
  <si>
    <t>HIllsborough</t>
  </si>
  <si>
    <t>Stay Up and Active</t>
  </si>
  <si>
    <t>Suturing, Mobile Lab Training</t>
  </si>
  <si>
    <t>Eagle County Paramedic Services</t>
  </si>
  <si>
    <t>Eagle</t>
  </si>
  <si>
    <t>Northwest EMS, Inc.</t>
  </si>
  <si>
    <t>Elizabethtown</t>
  </si>
  <si>
    <t>New Hanover Regional EMS</t>
  </si>
  <si>
    <t>Wilmington</t>
  </si>
  <si>
    <t>New Hanover Regional CP</t>
  </si>
  <si>
    <t>Albuquerque Ambulance Community EMS Program</t>
  </si>
  <si>
    <t>Allina Emergency Medica Services</t>
  </si>
  <si>
    <t>St. Paul</t>
  </si>
  <si>
    <t>Medicaid Fee schedule. All svcs free during pilot.</t>
  </si>
  <si>
    <t>Yuma Proving Ground Fire Department</t>
  </si>
  <si>
    <t>Ypg, Yuma</t>
  </si>
  <si>
    <t>Department of the Army</t>
  </si>
  <si>
    <t>YPG Fire Department Emergency Medical Services</t>
  </si>
  <si>
    <t>GRADY EMS</t>
  </si>
  <si>
    <t>Atlanta</t>
  </si>
  <si>
    <t>ALTERNATE DESTINATION PROTOCOL; GCAL</t>
  </si>
  <si>
    <t>EDUCATION MANAGER</t>
  </si>
  <si>
    <t>HealthEast</t>
  </si>
  <si>
    <t>Orland fire district</t>
  </si>
  <si>
    <t>Orland park</t>
  </si>
  <si>
    <t>Orland Ems</t>
  </si>
  <si>
    <t>Rn, Perfusionist (bypass)</t>
  </si>
  <si>
    <t>St. George Volunteer Ambulance and FireFighter's Association</t>
  </si>
  <si>
    <t>St. George</t>
  </si>
  <si>
    <t>St. George EMS</t>
  </si>
  <si>
    <t>Board</t>
  </si>
  <si>
    <t>Elderly support in home</t>
  </si>
  <si>
    <t>Deliver Model</t>
  </si>
  <si>
    <t>Population served</t>
  </si>
  <si>
    <t>Annual</t>
  </si>
  <si>
    <t>Call Volume</t>
  </si>
  <si>
    <t>Size of</t>
  </si>
  <si>
    <t>Area served</t>
  </si>
  <si>
    <t>Population</t>
  </si>
  <si>
    <t>Density</t>
  </si>
  <si>
    <t xml:space="preserve">Operating </t>
  </si>
  <si>
    <t>CP Program?</t>
  </si>
  <si>
    <t>Centerville</t>
  </si>
  <si>
    <t>AR</t>
  </si>
  <si>
    <t>GA</t>
  </si>
  <si>
    <t>WY</t>
  </si>
  <si>
    <t>WA</t>
  </si>
  <si>
    <t>VT</t>
  </si>
  <si>
    <t>PR</t>
  </si>
  <si>
    <t>OR</t>
  </si>
  <si>
    <t>IA</t>
  </si>
  <si>
    <t>community assessment / gap analysis of health care needs / approached by other healthcare system stakeholders</t>
  </si>
  <si>
    <t>community assessment / gap analysis of health care needs / approached by other healthcare system stakeholders / modeling of other CP programs</t>
  </si>
  <si>
    <t>community assessment / gap analysis of health care needs / modeling of other CP programs</t>
  </si>
  <si>
    <t>community assessment / gap analysis of health care needs / Medicare Readmission Penalties for our Hospital</t>
  </si>
  <si>
    <t>community assessment / gap analysis of health care needs / modeling of other CP programs / To combat repeat user volumes</t>
  </si>
  <si>
    <t>we have a large population of senior citizens</t>
  </si>
  <si>
    <t>we are such a distance from hospitals, it is necessary</t>
  </si>
  <si>
    <t>community assessment / gap analysis of health care needs / additional revenue stream</t>
  </si>
  <si>
    <t>Hospital / Public health</t>
  </si>
  <si>
    <t>Hospital / Public health / Home health</t>
  </si>
  <si>
    <t>Hospital / Home health</t>
  </si>
  <si>
    <t>Hospital / Other EMS services</t>
  </si>
  <si>
    <t>Hospital / Public health / Other EMS services</t>
  </si>
  <si>
    <t>Hospital / Public health / Home health / Medical director</t>
  </si>
  <si>
    <t>Hospital / Home health / Medical director</t>
  </si>
  <si>
    <t>Hospital / Other EMS services / Medical director</t>
  </si>
  <si>
    <t>Hospital / Medical director</t>
  </si>
  <si>
    <t>Other EMS services / Medical director</t>
  </si>
  <si>
    <t>Hospital / Public health / Other EMS services / Medical director</t>
  </si>
  <si>
    <t>Hospital / Public health / Medical director</t>
  </si>
  <si>
    <t>Hospital / Public health / Home health / Other EMS services / Medical director</t>
  </si>
  <si>
    <t>Public health / Medical director</t>
  </si>
  <si>
    <t>Public health / Home health / Medical director</t>
  </si>
  <si>
    <t>Hospital / Home health / Other EMS services / Medical director</t>
  </si>
  <si>
    <t>Public health / Home health / Other EMS services / Medical director</t>
  </si>
  <si>
    <t>Hospital / Medical director / district health authorities</t>
  </si>
  <si>
    <t>Public health / Other EMS services / Ontario Local Health Integration Network (LHIN)</t>
  </si>
  <si>
    <t>Hospital / Public health / Medical director / Social Services</t>
  </si>
  <si>
    <t>Agency Name</t>
  </si>
  <si>
    <t>Provider of patient services / Medical director</t>
  </si>
  <si>
    <t>Provider of patient services / Program administrator or coordinator</t>
  </si>
  <si>
    <t>Provider of patient services / Medical director / Program administrator or coordinator</t>
  </si>
  <si>
    <t>Provider of patient services / Program director</t>
  </si>
  <si>
    <t>Provider of patient services / Medical director / Program administrator or coordinator / Program director</t>
  </si>
  <si>
    <t>Program administrator or coordinator / Program director</t>
  </si>
  <si>
    <t>Provider of patient services / Medical director / Program administrator or coordinator  / Program director</t>
  </si>
  <si>
    <t>Provider of patient services / Program administrator or coordinator / Program director</t>
  </si>
  <si>
    <t>Program administrator or coordinator / EMS Chief</t>
  </si>
  <si>
    <t>Program administrator or coordinator / PI &amp; QA/QC</t>
  </si>
  <si>
    <t>Frequent EMS User / Readmission avoidance</t>
  </si>
  <si>
    <t>Frequent EMS User / Readmission avoidance / 911 Nurse Triage</t>
  </si>
  <si>
    <t>Frequent EMS User / 911 Nurse Triage</t>
  </si>
  <si>
    <t>Frequent EMS User / See and refer to alternate destination after assessment</t>
  </si>
  <si>
    <t>Frequent EMS User / Readmission avoidance / 911 Nurse Triage / See and refer to alternate destination after assessment</t>
  </si>
  <si>
    <t>Frequent EMS User / Readmission avoidance / See and refer to alternate destination after assessment</t>
  </si>
  <si>
    <t>Readmission avoidance / See and refer to alternate destination after assessment</t>
  </si>
  <si>
    <t>Frequent EMS User / Readmission avoidance / Primary care/physician extender model</t>
  </si>
  <si>
    <t>Frequent EMS User / See and refer to alternate destination after assessment / Primary care/physician extender model</t>
  </si>
  <si>
    <t>See and refer to alternate destination after assessment / Primary care/physician extender model</t>
  </si>
  <si>
    <t>Frequent EMS User / Readmission avoidance / 911 Nurse Triage / See and refer to alternate destination after assessment / Primary care/physician extender model</t>
  </si>
  <si>
    <t>Readmission avoidance / See and refer to alternate destination after assessment / Primary care/physician extender model</t>
  </si>
  <si>
    <t>Readmission avoidance / Primary care/physician extender model</t>
  </si>
  <si>
    <t>Frequent EMS User / Readmission avoidance / See and refer to alternate destination after assessment / Primary care/physician extender model</t>
  </si>
  <si>
    <t>Frequent EMS User / 911 Nurse Triage / See and refer to alternate destination after assessment / Primary care/physician extender model</t>
  </si>
  <si>
    <t>Frequent EMS User / 911 Nurse Triage / Primary care/physician extender model</t>
  </si>
  <si>
    <t>Frequent EMS User / Primary care/physician extender model</t>
  </si>
  <si>
    <t>Frequent EMS User / Readmission avoidance / Make referrals based upon patient's needs</t>
  </si>
  <si>
    <t>Frequent EMS User / Assessment and Referral to Core Service  Agencies</t>
  </si>
  <si>
    <t>Frequent EMS User / Readmission avoidance / 911 Nurse Triage / See and refer to alternate destination after assessment / GEORGIA CRISIS ACCESS LINE</t>
  </si>
  <si>
    <t>Frequent EMS User / Elderly people who fall</t>
  </si>
  <si>
    <t>Frequent EMS User / Readmission avoidance / Promoting Healthy Living</t>
  </si>
  <si>
    <t>Readmission avoidance / See and refer to alternate destination after assessment / Primary care/physician extender model / Healthcare Navigation</t>
  </si>
  <si>
    <t>Ambulance / SUV</t>
  </si>
  <si>
    <t>Ambulance  / SUV</t>
  </si>
  <si>
    <t>Ambulance / SUV / Car</t>
  </si>
  <si>
    <t>SUV / Car</t>
  </si>
  <si>
    <t>Ambulance / Car</t>
  </si>
  <si>
    <t>Ambulance / Fire truck</t>
  </si>
  <si>
    <t>Ambulance / SUV / Fire truck</t>
  </si>
  <si>
    <t>Ambulance / SUV / Car / Fire truck</t>
  </si>
  <si>
    <t>SUV / Fire truck</t>
  </si>
  <si>
    <t>Ambulance / PTV</t>
  </si>
  <si>
    <t>Ambulance / SUV / Fire truck / UTV / Golf Cart</t>
  </si>
  <si>
    <t>Medevac Helicopters / crew boats / non-medical transport helicopters</t>
  </si>
  <si>
    <t>Motorcycle</t>
  </si>
  <si>
    <t>Ambulance / SUV / Car / POV</t>
  </si>
  <si>
    <t>Scale / IStat or other point of care testing/lab value device / Patient education materials</t>
  </si>
  <si>
    <t>IStat or other point of care testing / lab value device</t>
  </si>
  <si>
    <t>Scale / lab value devicePatient education materials</t>
  </si>
  <si>
    <t>Scale  / lab value devicePatient education materials</t>
  </si>
  <si>
    <t>IStat or other point of care testing/lab value device / lab value device / Patient education materials</t>
  </si>
  <si>
    <t>Scale / Patient education materials</t>
  </si>
  <si>
    <t>IStat or other point of care testing/lab value device / Patient education materials</t>
  </si>
  <si>
    <t>Scale / IStat or other point of care testing/lab value device / Patient education materials / Lactate Monitor</t>
  </si>
  <si>
    <t>Can CP program</t>
  </si>
  <si>
    <t xml:space="preserve"> providers transport</t>
  </si>
  <si>
    <t xml:space="preserve"> patients as needed?</t>
  </si>
  <si>
    <t>Grant / Self-funded</t>
  </si>
  <si>
    <t>Self-funded / Fee for service</t>
  </si>
  <si>
    <t>Grant / Fee for service</t>
  </si>
  <si>
    <t>Self-funded / Self-funded / Fee for service</t>
  </si>
  <si>
    <t>Grant / Self-funded / Fee for service</t>
  </si>
  <si>
    <t>Grant / Self-funded / Fee for referral</t>
  </si>
  <si>
    <t>Fee for service / Fee for referral</t>
  </si>
  <si>
    <t>Self-funded / Fee for service / Fee for referral</t>
  </si>
  <si>
    <t>How many CP</t>
  </si>
  <si>
    <t>to a patient at a time?</t>
  </si>
  <si>
    <t>providers are deployed</t>
  </si>
  <si>
    <t>Is your program a 24/7?</t>
  </si>
  <si>
    <t>Does your program</t>
  </si>
  <si>
    <t>make house calls?</t>
  </si>
  <si>
    <t>Other EMS agencies / Hospitals</t>
  </si>
  <si>
    <t>Other EMS agencies / Hospitals / Law enforcement agencies</t>
  </si>
  <si>
    <t>Other EMS agencies / Hospitals / Law enforcement agencies / Public health agencies</t>
  </si>
  <si>
    <t>Hospitals / Public health agencies</t>
  </si>
  <si>
    <t>Hospitals / Law enforcement agencies / Public health agencies</t>
  </si>
  <si>
    <t>Hospitals / Home health organizations</t>
  </si>
  <si>
    <t>Other EMS agencies / Hospitals / Law enforcement agencies / Public health agencies / Home health organizations</t>
  </si>
  <si>
    <t>Public health agencies / Home health organizations</t>
  </si>
  <si>
    <t>Other EMS agencies / Hospitals / Law enforcement agencies / Home health organizations</t>
  </si>
  <si>
    <t>Other EMS agencies / Hospitals / Home health organizations</t>
  </si>
  <si>
    <t>Hospitals / Home health organizations / Hospices</t>
  </si>
  <si>
    <t>Public health agencies / Home health organizations / Hospices</t>
  </si>
  <si>
    <t>Law enforcement agencies / Hospices</t>
  </si>
  <si>
    <t>Other EMS agencies / Hospitals / Home health organizations / Hospices</t>
  </si>
  <si>
    <t>Other EMS agencies / Hospitals / Law enforcement agencies / Hospices</t>
  </si>
  <si>
    <t>Hospitals / Home health organizations / Physician organizations</t>
  </si>
  <si>
    <t>Hospitals / Law enforcement agencies / Public health agencies / Physician organizations</t>
  </si>
  <si>
    <t>Hospitals / Primary care facilities</t>
  </si>
  <si>
    <t>Hospitals / Public health agencies / Home health organizations / Hospices / Physician organizations / Primary care facilities</t>
  </si>
  <si>
    <t>Hospitals / Law enforcement agencies / Public health agencies / Home health organizations / Hospices / Physician organizations / Primary care facilities</t>
  </si>
  <si>
    <t>Other EMS agencies / Hospitals / Law enforcement agencies / Primary care facilities</t>
  </si>
  <si>
    <t>Other EMS agencies / Hospitals / Law enforcement agencies / Public health agencies / Primary care facilities</t>
  </si>
  <si>
    <t>Other EMS agencies / Hospitals / Home health organizations / Physician organizations / Primary care facilities</t>
  </si>
  <si>
    <t>Hospitals / Home health organizations / Hospices / Physician organizations / Primary care facilities</t>
  </si>
  <si>
    <t>Hospitals / Physician organizations / Primary care facilities</t>
  </si>
  <si>
    <t>Hospitals / Home health organizations / Physician organizations / Primary care facilities</t>
  </si>
  <si>
    <t>Hospitals / Hospices / Physician organizations / Primary care facilities</t>
  </si>
  <si>
    <t>Other EMS agencies / Hospitals / Hospices / Primary care facilities</t>
  </si>
  <si>
    <t>Hospitals / Primary care facilities / Urgent care facilities</t>
  </si>
  <si>
    <t>Other EMS agencies / Hospitals / Law enforcement agencies / Urgent care facilities</t>
  </si>
  <si>
    <t>Other EMS agencies / Hospitals / Law enforcement agencies / Public health agencies / Urgent care facilities</t>
  </si>
  <si>
    <t>Other EMS agencies / Hospitals / Law enforcement agencies / Home health organizations / Hospices / Primary care facilities / Urgent care facilities</t>
  </si>
  <si>
    <t>Hospitals / Public health agencies / Home health organizations / Hospices / Physician organizations / Primary care facilities / Urgent care facilities / Mental health care facilities</t>
  </si>
  <si>
    <t>Hospitals / Law enforcement agencies / Public health agencies / Mental health care facilities</t>
  </si>
  <si>
    <t>Law enforcement agencies / Public health agencies / Mental health care facilities</t>
  </si>
  <si>
    <t>Hospitals / Law enforcement agencies / Public health agencies / Home health organizations / Hospices / Primary care facilities / Mental health care facilities</t>
  </si>
  <si>
    <t>Hospitals / Primary care facilities / Urgent care facilities / Mental health care facilities</t>
  </si>
  <si>
    <t>Other EMS agencies / Hospitals / Law enforcement agencies / Public health agencies / Home health organizations / Hospices / Physician organizations / Urgent care facilities / Mental health care facilities</t>
  </si>
  <si>
    <t>Other EMS agencies / Hospitals / Law enforcement agencies / Primary care facilities / Urgent care facilities / Mental health care facilities</t>
  </si>
  <si>
    <t>Other EMS agencies / Hospitals / Law enforcement agencies / Public health agencies / Home health organizations / Hospices / Physician organizations / Primary care facilities / Urgent care facilities / Mental health care facilities</t>
  </si>
  <si>
    <t>Hospitals / Public health agencies / Home health organizations / Primary care facilities / Mental health care facilities</t>
  </si>
  <si>
    <t>Hospitals / Public health agencies / Home health organizations / Physician organizations / Mental health care facilities</t>
  </si>
  <si>
    <t>Other EMS agencies / Hospitals / Home health organizations / Hospices / Physician organizations / Primary care facilities / Urgent care facilities / Mental health care facilities</t>
  </si>
  <si>
    <t>Hospitals / Home health organizations / Hospices / Physician organizations / Nursing homes</t>
  </si>
  <si>
    <t>Other EMS agencies / Hospitals / Law enforcement agencies / Public health agencies / Home health organizations / Hospices / Urgent care facilities / Nursing homes</t>
  </si>
  <si>
    <t>Other EMS agencies / Hospitals / Public health agencies / Primary care facilities / Urgent care facilities / Nursing homes</t>
  </si>
  <si>
    <t>Other EMS agencies / Hospitals / Law enforcement agencies / Public health agencies / Home health organizations / Hospices / Primary care facilities / Mental health care facilities / Nursing homes</t>
  </si>
  <si>
    <t>Other EMS agencies / Hospitals / Law enforcement agencies / Physician organizations / Primary care facilities / Nursing homes</t>
  </si>
  <si>
    <t>Other EMS agencies / Hospitals / Law enforcement agencies / Public health agencies / Primary care facilities / Urgent care facilities / Nursing homes</t>
  </si>
  <si>
    <t>Hospitals / Law enforcement agencies / Public health agencies / Home health organizations / Physician organizations / Primary care facilities / Mental health care facilities / Nursing homes</t>
  </si>
  <si>
    <t>Other EMS agencies / Hospitals / Law enforcement agencies / Public health agencies / Home health organizations / Hospices / Physician organizations / Primary care facilities / Urgent care facilities / Mental health care facilities / Nursing homes</t>
  </si>
  <si>
    <t>Other EMS agencies / Hospitals / Law enforcement agencies / Public health agencies / Primary care facilities / Urgent care facilities / Mental health care facilities / Nursing homes</t>
  </si>
  <si>
    <t>Other EMS agencies / Hospitals / Home health organizations / Nursing homes</t>
  </si>
  <si>
    <t>Hospitals / Public health agencies / Home health organizations / Hospices / Primary care facilities / Nursing homes</t>
  </si>
  <si>
    <t>Hospitals / Law enforcement agencies / Public health agencies / Home health organizations / Mental health care facilities / Nursing homes</t>
  </si>
  <si>
    <t>Other EMS agencies / Hospitals / Law enforcement agencies / Public health agencies / Home health organizations / Hospices / Urgent care facilities / Mental health care facilities / Nursing homes</t>
  </si>
  <si>
    <t>Other EMS agencies / Hospitals / Law enforcement agencies / Mental health care facilities / Nursing homes</t>
  </si>
  <si>
    <t>Hospitals / Public health agencies / Home health organizations / Hospices / Mental health care facilities / Nursing homes</t>
  </si>
  <si>
    <t>Other EMS agencies / Hospitals / Law enforcement agencies / Public health agencies / Home health organizations / Hospices / Primary care facilities / Urgent care facilities / Mental health care facilities / Nursing homes</t>
  </si>
  <si>
    <t>Public health agencies / Home health organizations / Physician organizations / Primary care facilities / Nursing homes</t>
  </si>
  <si>
    <t>Hospitals / Primary care facilities / Nursing homes</t>
  </si>
  <si>
    <t>Other EMS agencies / Home health organizations / Primary care facilities / Nursing homes</t>
  </si>
  <si>
    <t>Hospitals / Public health agencies / Primary care facilities / Urgent care facilities / Mental health care facilities / Nursing homes</t>
  </si>
  <si>
    <t>Hospitals / Public health agencies / Home health organizations / Hospices / Physician organizations / Primary care facilities / Nursing homes</t>
  </si>
  <si>
    <t>Public health agencies / Nursing homes</t>
  </si>
  <si>
    <t>Other EMS agencies / Hospitals / Public health agencies / Home health organizations / Physician organizations / Mental health care facilities / Nursing homes</t>
  </si>
  <si>
    <t>Hospitals / Public health agencies / Home health organizations / Hospices / Physician organizations / Primary care facilities / Urgent care facilities / Mental health care facilities / Nursing homes</t>
  </si>
  <si>
    <t>Coordinates patient services / Provides oversight</t>
  </si>
  <si>
    <t>Coordinates patient services / Provides funding</t>
  </si>
  <si>
    <t>Coordinates patient services / Provides personnel</t>
  </si>
  <si>
    <t>Coordinates patient services / Provides oversight / Provides personnel</t>
  </si>
  <si>
    <t>Provides oversight / Provides personnel</t>
  </si>
  <si>
    <t>Coordinates patient services / Provides oversight / Provides patient care</t>
  </si>
  <si>
    <t>Coordinates patient services / Provides personnel / Provides patient care</t>
  </si>
  <si>
    <t>Coordinates patient services / Provides patient care</t>
  </si>
  <si>
    <t>Coordinates patient services / Provides oversight / Provides funding / Provides personnel / Provides patient care</t>
  </si>
  <si>
    <t>Coordinates patient services / Provides oversight / Provides personnel / Provides patient care</t>
  </si>
  <si>
    <t>Provides personnel / Provides patient care</t>
  </si>
  <si>
    <t>Coordinates patient services / Provides funding / Provides personnel / Provides patient care</t>
  </si>
  <si>
    <t>Provides funding / Provides personnel / Provides patient care</t>
  </si>
  <si>
    <t>Coordinates patient services / Provides funding / Provides patient care</t>
  </si>
  <si>
    <t>Single director / Multiple directors</t>
  </si>
  <si>
    <t>Multiple directors / Committee</t>
  </si>
  <si>
    <t>Single director / Committee</t>
  </si>
  <si>
    <t>Protocol development/approval / On-line consultation</t>
  </si>
  <si>
    <t>Protocol development/approval / On-line consultation / Development/approval of care plans</t>
  </si>
  <si>
    <t>Protocol development/approval / Development/approval of care plans</t>
  </si>
  <si>
    <t>Protocol development/approval / On-line consultation / Development/approval of care plans / Alternate dispositions/outcomes</t>
  </si>
  <si>
    <t>Protocol development/approval / Alternate dispositions/outcomes</t>
  </si>
  <si>
    <t>Protocol development/approval / On-line consultation / Alternate dispositions/outcomes</t>
  </si>
  <si>
    <t>Protocol development/approval / Development/approval of care plans / Alternate dispositions/outcomes</t>
  </si>
  <si>
    <t>Alternate dispositions/outcomes / Alternate dispositions/outcomes</t>
  </si>
  <si>
    <t>On-line consultation / Alternate dispositions/outcomes</t>
  </si>
  <si>
    <t>Development/approval of care plans / Alternate dispositions/outcomes</t>
  </si>
  <si>
    <t>Agency / Medical Director</t>
  </si>
  <si>
    <t>Agency / Medical Director / Hospital</t>
  </si>
  <si>
    <t>Medical Director / Hospital</t>
  </si>
  <si>
    <t>Agency / Medical Director / Hospital / State</t>
  </si>
  <si>
    <t>Medical Director / State</t>
  </si>
  <si>
    <t>Agency / Medical Director / State</t>
  </si>
  <si>
    <t>Agency / State</t>
  </si>
  <si>
    <t>Medical Director / Hospital / State</t>
  </si>
  <si>
    <t>EMTs / Paramedics</t>
  </si>
  <si>
    <t>EMTs / AEMTs / Paramedics</t>
  </si>
  <si>
    <t>AEMTs / Paramedics</t>
  </si>
  <si>
    <t>EMTs / Paramedics / Nurses</t>
  </si>
  <si>
    <t>Paramedics / Nurses</t>
  </si>
  <si>
    <t>EMTs / AEMTs / Paramedics / Nurses</t>
  </si>
  <si>
    <t>Paramedics / Nurse Practitioners</t>
  </si>
  <si>
    <t>Paramedics / Physician Assistants / Nurse Practitioners / Physicians</t>
  </si>
  <si>
    <t>EMTs / Paramedics / Physician Assistants / Nurses / Physicians</t>
  </si>
  <si>
    <t>EMTs / AEMTs / Physician Assistants / Nurses / Physicians</t>
  </si>
  <si>
    <t>EMTs / Physicians</t>
  </si>
  <si>
    <t>EMTs / Paramedics / Nurses / Physicians</t>
  </si>
  <si>
    <t>EMTs / Paramedics / Paramedics / Physician Assistants / Nurses / Nurse Practitioners / Physicians</t>
  </si>
  <si>
    <t>EMTs / AEMTs / Paramedics / Physician Assistants / Nurses / Physicians</t>
  </si>
  <si>
    <t>EMTs / AEMTs / Paramedics / Nurses / Nurse Practitioners / Physicians</t>
  </si>
  <si>
    <t>EMTs / Paramedics / Physicians</t>
  </si>
  <si>
    <t>EMTs / Paramedics / Physician Assistants / Nurses / Nurse Practitioners / Physicians</t>
  </si>
  <si>
    <t>Paramedics / Physician Assistants / Nurses / Nurse Practitioners / Physicians</t>
  </si>
  <si>
    <t>Paramedics / Physicians</t>
  </si>
  <si>
    <t>Paramedics / Nurses / Nurse Practitioners / Physicians</t>
  </si>
  <si>
    <t>Paramedics / Nurse Practitioners / Physicians</t>
  </si>
  <si>
    <t>EMTs / AEMTs / Paramedics / Physician Assistants / Nurses / Nurse Practitioners / Physicians</t>
  </si>
  <si>
    <t>EMTs / AEMTs / Paramedics / Physicians</t>
  </si>
  <si>
    <t>Field experience / Advanced certification</t>
  </si>
  <si>
    <t>Field experience / College degree</t>
  </si>
  <si>
    <t>Field experience / Advanced certification / College degree</t>
  </si>
  <si>
    <t>Field experience / College-based community paramedicine program</t>
  </si>
  <si>
    <t>Advanced certification / College degree / College-based community paramedicine program</t>
  </si>
  <si>
    <t>Field experience / Advanced certification / College degree / College-based community paramedicine program</t>
  </si>
  <si>
    <t>Field experience / Advanced certification / College-based community paramedicine program</t>
  </si>
  <si>
    <t>College degree / College-based community paramedicine program</t>
  </si>
  <si>
    <t>Field experience / Personality profile</t>
  </si>
  <si>
    <t>Advanced certification / Personality profile</t>
  </si>
  <si>
    <t>Field experience / Advanced certification / Personality profile / Interviews</t>
  </si>
  <si>
    <t>Field experience / Personality profile / Interviews</t>
  </si>
  <si>
    <t>Field experience / Interviews</t>
  </si>
  <si>
    <t>Field experience / Advanced certification / College degree / College-based community paramedicine program / Interviews</t>
  </si>
  <si>
    <t>Field experience / College degree / Interviews</t>
  </si>
  <si>
    <t>Field experience / Advanced certification / College-based community paramedicine program / Interviews</t>
  </si>
  <si>
    <t>Field experience / Advanced certification / College degree / College-based community paramedicine program / Personality profile / Interviews</t>
  </si>
  <si>
    <t>Field experience / Advanced certification / College-based community paramedicine program / Personality profile / Interviews</t>
  </si>
  <si>
    <t>Field experience / Advanced certification / College degree / Interviews</t>
  </si>
  <si>
    <t>Advanced certification / College-based community paramedicine program / Interviews</t>
  </si>
  <si>
    <t>Field experience / Advanced certification / Interviews</t>
  </si>
  <si>
    <t>Field experience / College-based community paramedicine program / Interviews</t>
  </si>
  <si>
    <t>Personality profile / Interviews</t>
  </si>
  <si>
    <t>Field experience / College degree / Personality profile / Interviews</t>
  </si>
  <si>
    <t>Clinical training / Patient relations training</t>
  </si>
  <si>
    <t>Clinical training / Patient relations training / Community relations training</t>
  </si>
  <si>
    <t>Clinical training / Community relations training</t>
  </si>
  <si>
    <t>Patient relations training / Community relations training</t>
  </si>
  <si>
    <t>Data mining / ePCR</t>
  </si>
  <si>
    <t>Data mining / ePCR / Separate database</t>
  </si>
  <si>
    <t>ePCR / Separate database</t>
  </si>
  <si>
    <t>Data mining / Separate database</t>
  </si>
  <si>
    <t>Paper</t>
  </si>
  <si>
    <t>Ongoing surveillance / Program outcomes</t>
  </si>
  <si>
    <t>Ongoing surveillance / Patient Care Plans</t>
  </si>
  <si>
    <t>Ongoing surveillance / Program outcomes / QA</t>
  </si>
  <si>
    <t>Patient utilization of services / Patient satisfaction</t>
  </si>
  <si>
    <t>Patient utilization of services / Provider data</t>
  </si>
  <si>
    <t>Patient utilization of services / Patient satisfaction / Provider data</t>
  </si>
  <si>
    <t>Patient utilization of services / Patient satisfaction / Provider data / Expenditure savings</t>
  </si>
  <si>
    <t>Patient utilization of services / Provider data / Expenditure savings</t>
  </si>
  <si>
    <t>Patient utilization of services / Patient satisfaction / Provider data / Income</t>
  </si>
  <si>
    <t>Patient utilization of services / Provider data / Income</t>
  </si>
  <si>
    <t>Patient satisfaction / Provider data / Expenditure savings / Expenses</t>
  </si>
  <si>
    <t>Patient utilization of services / Patient satisfaction / Provider data / Expenditure savings / Income / Expenses</t>
  </si>
  <si>
    <t>Patient utilization of services / Patient satisfaction / Provider data / Expenses</t>
  </si>
  <si>
    <t>Patient utilization of services / Provider data / Expenses</t>
  </si>
  <si>
    <t>Patient utilization of services / Patient satisfaction / Expenditure savings / Expenses</t>
  </si>
  <si>
    <t>Patient utilization of services / Patient satisfaction / Provider data / Expenditure savings / Expenses</t>
  </si>
  <si>
    <t>Patient utilization of services / Provider data / Expenditure savings / Expenses</t>
  </si>
  <si>
    <t>Patient utilization of services / Patient satisfaction / Provider data / Income / Expenses</t>
  </si>
  <si>
    <t>Patient utilization of services / Provider data / Income / Expenses</t>
  </si>
  <si>
    <t>Patient utilization of services / Patient satisfaction / Income / Expenses</t>
  </si>
  <si>
    <t>Patient utilization of services / Provider data / Expenditure savings / Income / Expenses</t>
  </si>
  <si>
    <t>Patient utilization of services / Patient satisfaction / Expenditure savings / Expenses / Provider data</t>
  </si>
  <si>
    <t>States</t>
  </si>
  <si>
    <t>DATA!C4:C235</t>
  </si>
  <si>
    <t>231 Programs + AMR</t>
  </si>
  <si>
    <t>Total</t>
  </si>
  <si>
    <t>Population Served</t>
  </si>
  <si>
    <t>Annual Call Volume</t>
  </si>
  <si>
    <t>Size of Area Served</t>
  </si>
  <si>
    <t>Population Density</t>
  </si>
  <si>
    <t>community assessment</t>
  </si>
  <si>
    <t>gap analysis of health care needs</t>
  </si>
  <si>
    <t>Medicare Readmission Penalties for our Hospital</t>
  </si>
  <si>
    <t>Other (please describe)</t>
  </si>
  <si>
    <t>Other</t>
  </si>
  <si>
    <t xml:space="preserve"> ACO's and financial savings</t>
  </si>
  <si>
    <t xml:space="preserve"> prevent ED admissions of low acuity patients</t>
  </si>
  <si>
    <t>Need for call volume reduction for EMS Loyalty Program Members</t>
  </si>
  <si>
    <t>To assist with patients that are frequent flyers</t>
  </si>
  <si>
    <t>gathering data to share with the State EMS Office</t>
  </si>
  <si>
    <t>No answer</t>
  </si>
  <si>
    <t>What partners did agencies collaborated with in conducting your assessment. (check all that apply)</t>
  </si>
  <si>
    <t>Home health</t>
  </si>
  <si>
    <t>Police</t>
  </si>
  <si>
    <t>Social Service and Mental Health</t>
  </si>
  <si>
    <t xml:space="preserve"> CCSU sports medicine</t>
  </si>
  <si>
    <t>Social Services Agencies / Mental Health</t>
  </si>
  <si>
    <t>MENTAL HEALTH / LOCAL COMMUNITY CLINICS</t>
  </si>
  <si>
    <t>Public health / Medical director / Other</t>
  </si>
  <si>
    <t>Hospital / Home health / Other</t>
  </si>
  <si>
    <t>Hospital / Medical director / Other</t>
  </si>
  <si>
    <t>Medical director / Other</t>
  </si>
  <si>
    <t>Hospital / Public health / Medical director / Other</t>
  </si>
  <si>
    <t>Advocacy groups</t>
  </si>
  <si>
    <t>Hospital / Public health / Home health / Other EMS services / Medical director / Other</t>
  </si>
  <si>
    <t>Area Fire Chief / Social Workers / Speciality Educator</t>
  </si>
  <si>
    <t>Hospital / Public health / Home health / Medical director / Other</t>
  </si>
  <si>
    <t>Insurance Companies</t>
  </si>
  <si>
    <t>Payers</t>
  </si>
  <si>
    <t>elected officials / insurance co</t>
  </si>
  <si>
    <t>Rural Health Department / UW - Madison School of Medicine</t>
  </si>
  <si>
    <t xml:space="preserve">Frequent EMS User </t>
  </si>
  <si>
    <t xml:space="preserve">See and refer to alternate destination after assessment </t>
  </si>
  <si>
    <t>Can CP program providers transport patients as needed</t>
  </si>
  <si>
    <t>Fee for referral</t>
  </si>
  <si>
    <t>How many CP providers are deployed to a patient at a time?</t>
  </si>
  <si>
    <t>Does your program make house calls?</t>
  </si>
  <si>
    <t xml:space="preserve">Primary care facilities </t>
  </si>
  <si>
    <t>Urgent care facilities</t>
  </si>
  <si>
    <t>Law enforcement agencies</t>
  </si>
  <si>
    <t>Hospices</t>
  </si>
  <si>
    <t xml:space="preserve">Physician organizations </t>
  </si>
  <si>
    <t>Nursing homes</t>
  </si>
  <si>
    <t>Home health organizations</t>
  </si>
  <si>
    <t>Public health agencies</t>
  </si>
  <si>
    <t>Mental health care facilities</t>
  </si>
  <si>
    <t>10 to 20</t>
  </si>
  <si>
    <t>Alternate dispositions/outcomes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</si>
</sst>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CP Programs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By State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95"/>
          <c:w val="0.817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v>Number of CP Programs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Charts!$B$4:$B$49</c:f>
              <c:strCache/>
            </c:strRef>
          </c:cat>
          <c:val>
            <c:numRef>
              <c:f>Charts!$C$4:$C$49</c:f>
              <c:numCache/>
            </c:numRef>
          </c:val>
        </c:ser>
        <c:axId val="48770710"/>
        <c:axId val="36283207"/>
      </c:bar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83207"/>
        <c:crosses val="autoZero"/>
        <c:auto val="1"/>
        <c:lblOffset val="100"/>
        <c:tickLblSkip val="1"/>
        <c:noMultiLvlLbl val="0"/>
      </c:catAx>
      <c:valAx>
        <c:axId val="36283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70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55075"/>
          <c:w val="0.1595"/>
          <c:h val="0.0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long has the CP program been in operation?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48"/>
          <c:w val="0.783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Charts!$X$19:$X$22</c:f>
              <c:strCache/>
            </c:strRef>
          </c:cat>
          <c:val>
            <c:numRef>
              <c:f>Charts!$Y$19:$Y$22</c:f>
              <c:numCache/>
            </c:numRef>
          </c:val>
        </c:ser>
        <c:axId val="33441104"/>
        <c:axId val="32534481"/>
      </c:bar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41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5807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 Program Models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85"/>
          <c:w val="0.84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Charts!$X$25:$X$30</c:f>
              <c:strCache/>
            </c:strRef>
          </c:cat>
          <c:val>
            <c:numRef>
              <c:f>Charts!$Y$25:$Y$30</c:f>
              <c:numCache/>
            </c:numRef>
          </c:val>
        </c:ser>
        <c:axId val="24374874"/>
        <c:axId val="18047275"/>
      </c:bar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74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524"/>
          <c:w val="0.1237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Type of vehicle used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783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Charts!$X$33:$X$39</c:f>
              <c:strCache/>
            </c:strRef>
          </c:cat>
          <c:val>
            <c:numRef>
              <c:f>Charts!$Y$33:$Y$39</c:f>
              <c:numCache/>
            </c:numRef>
          </c:val>
        </c:ser>
        <c:axId val="28207748"/>
        <c:axId val="52543141"/>
      </c:bar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7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type of equipment or materials are you using in your CP program? (check all that apply)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34725"/>
          <c:w val="0.826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Charts!$X$42:$X$45</c:f>
              <c:strCache/>
            </c:strRef>
          </c:cat>
          <c:val>
            <c:numRef>
              <c:f>Charts!$Y$42:$Y$45</c:f>
              <c:numCache/>
            </c:numRef>
          </c:val>
        </c:ser>
        <c:axId val="3126222"/>
        <c:axId val="28135999"/>
      </c:barChart>
      <c:catAx>
        <c:axId val="312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6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63"/>
          <c:w val="0.1355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 CP program providers transport patients as needed?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48"/>
          <c:w val="0.783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Charts!$X$48:$X$50</c:f>
              <c:strCache/>
            </c:strRef>
          </c:cat>
          <c:val>
            <c:numRef>
              <c:f>Charts!$Y$48:$Y$50</c:f>
              <c:numCache/>
            </c:numRef>
          </c:val>
        </c:ser>
        <c:axId val="51897400"/>
        <c:axId val="64423417"/>
      </c:barChart>
      <c:catAx>
        <c:axId val="51897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97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5807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does your program receive payment for the services provided? (check all that apply)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34975"/>
          <c:w val="0.783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Charts!$X$53:$X$57</c:f>
              <c:strCache/>
            </c:strRef>
          </c:cat>
          <c:val>
            <c:numRef>
              <c:f>Charts!$Y$53:$Y$57</c:f>
              <c:numCache/>
            </c:numRef>
          </c:val>
        </c:ser>
        <c:axId val="42939842"/>
        <c:axId val="50914259"/>
      </c:bar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9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6307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many CP providers are deployed to a patient at a time?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48"/>
          <c:w val="0.783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Charts!$AS$3:$AS$8</c:f>
              <c:strCache/>
            </c:strRef>
          </c:cat>
          <c:val>
            <c:numRef>
              <c:f>Charts!$AT$3:$AT$8</c:f>
              <c:numCache/>
            </c:numRef>
          </c:val>
        </c:ser>
        <c:axId val="55575148"/>
        <c:axId val="30414285"/>
      </c:bar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5807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 your program 24/7?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783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Charts!$AS$11:$AS$13</c:f>
              <c:strCache/>
            </c:strRef>
          </c:cat>
          <c:val>
            <c:numRef>
              <c:f>Charts!$AT$11:$AT$13</c:f>
              <c:numCache/>
            </c:numRef>
          </c:val>
        </c:ser>
        <c:axId val="5293110"/>
        <c:axId val="47637991"/>
      </c:barChart>
      <c:catAx>
        <c:axId val="5293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3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Does your program make house calls?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783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Charts!$AS$16:$AS$18</c:f>
              <c:strCache/>
            </c:strRef>
          </c:cat>
          <c:val>
            <c:numRef>
              <c:f>Charts!$AT$16:$AT$18</c:f>
              <c:numCache/>
            </c:numRef>
          </c:val>
        </c:ser>
        <c:axId val="26088736"/>
        <c:axId val="33472033"/>
      </c:bar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72033"/>
        <c:crosses val="autoZero"/>
        <c:auto val="1"/>
        <c:lblOffset val="100"/>
        <c:tickLblSkip val="1"/>
        <c:noMultiLvlLbl val="0"/>
      </c:catAx>
      <c:valAx>
        <c:axId val="33472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8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types of organizations does your EMS agency work with in implementing your CP program? (check all that apply)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458"/>
          <c:w val="0.8005"/>
          <c:h val="0.5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Charts!$AS$21:$AS$33</c:f>
              <c:strCache/>
            </c:strRef>
          </c:cat>
          <c:val>
            <c:numRef>
              <c:f>Charts!$AT$21:$AT$33</c:f>
              <c:numCache/>
            </c:numRef>
          </c:val>
        </c:ser>
        <c:axId val="32812842"/>
        <c:axId val="26880123"/>
      </c:bar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80123"/>
        <c:crosses val="autoZero"/>
        <c:auto val="1"/>
        <c:lblOffset val="100"/>
        <c:tickLblSkip val="1"/>
        <c:noMultiLvlLbl val="0"/>
      </c:catAx>
      <c:valAx>
        <c:axId val="26880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6452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 Programs By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Delivery Model Type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24775"/>
          <c:w val="0.767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v>CP Programs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Charts!$U$4:$U$10</c:f>
              <c:strCache/>
            </c:strRef>
          </c:cat>
          <c:val>
            <c:numRef>
              <c:f>Charts!$V$4:$V$10</c:f>
              <c:numCache/>
            </c:numRef>
          </c:val>
        </c:ser>
        <c:axId val="58113408"/>
        <c:axId val="53258625"/>
      </c:bar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58625"/>
        <c:crosses val="autoZero"/>
        <c:auto val="1"/>
        <c:lblOffset val="100"/>
        <c:tickLblSkip val="1"/>
        <c:noMultiLvlLbl val="0"/>
      </c:catAx>
      <c:valAx>
        <c:axId val="53258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13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54125"/>
          <c:w val="0.19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Who provides medical direction for your program? (check all that apply)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48"/>
          <c:w val="0.783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Charts!$AS$36:$AS$39</c:f>
              <c:strCache/>
            </c:strRef>
          </c:cat>
          <c:val>
            <c:numRef>
              <c:f>Charts!$AT$36:$AT$39</c:f>
              <c:numCache/>
            </c:numRef>
          </c:val>
        </c:ser>
        <c:axId val="40594516"/>
        <c:axId val="29806325"/>
      </c:bar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4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5807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is the average number of hours of medical direction/oversight provided per week?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34975"/>
          <c:w val="0.783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Charts!$AS$42:$AS$45</c:f>
              <c:strCache/>
            </c:strRef>
          </c:cat>
          <c:val>
            <c:numRef>
              <c:f>Charts!$AT$42:$AT$45</c:f>
              <c:numCache/>
            </c:numRef>
          </c:val>
        </c:ser>
        <c:axId val="66930334"/>
        <c:axId val="65502095"/>
      </c:bar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0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6307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are the responsibilities of the Medical Director? (check all that apply)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475"/>
          <c:y val="0.1725"/>
          <c:w val="0.86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Charts!$AS$48:$AS$52</c:f>
              <c:strCache/>
            </c:strRef>
          </c:cat>
          <c:val>
            <c:numRef>
              <c:f>Charts!$AT$48:$AT$52</c:f>
              <c:numCache/>
            </c:numRef>
          </c:val>
        </c:ser>
        <c:axId val="52647944"/>
        <c:axId val="4069449"/>
      </c:bar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9449"/>
        <c:crosses val="autoZero"/>
        <c:auto val="1"/>
        <c:lblOffset val="100"/>
        <c:tickLblSkip val="1"/>
        <c:noMultiLvlLbl val="0"/>
      </c:catAx>
      <c:valAx>
        <c:axId val="4069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47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53375"/>
          <c:w val="0.1342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Who approved the clinical protocols for your program? (check all that apply)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34975"/>
          <c:w val="0.783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Charts!$AS$55:$AS$59</c:f>
              <c:strCache/>
            </c:strRef>
          </c:cat>
          <c:val>
            <c:numRef>
              <c:f>Charts!$AT$55:$AT$59</c:f>
              <c:numCache/>
            </c:numRef>
          </c:val>
        </c:ser>
        <c:axId val="36625042"/>
        <c:axId val="61189923"/>
      </c:bar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5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6307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 Programs By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Served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4775"/>
          <c:w val="0.758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v>CP Programs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Charts!$U$14:$U$17</c:f>
              <c:strCache/>
            </c:strRef>
          </c:cat>
          <c:val>
            <c:numRef>
              <c:f>Charts!$V$14:$V$17</c:f>
              <c:numCache/>
            </c:numRef>
          </c:val>
        </c:ser>
        <c:axId val="9565578"/>
        <c:axId val="18981339"/>
      </c:barChart>
      <c:cat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1339"/>
        <c:crosses val="autoZero"/>
        <c:auto val="1"/>
        <c:lblOffset val="100"/>
        <c:tickLblSkip val="1"/>
        <c:noMultiLvlLbl val="0"/>
      </c:catAx>
      <c:valAx>
        <c:axId val="18981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5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58075"/>
          <c:w val="0.19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 Programs By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Annual Call Volume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4775"/>
          <c:w val="0.758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v>CP Programs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Charts!$U$21:$U$23</c:f>
              <c:strCache/>
            </c:strRef>
          </c:cat>
          <c:val>
            <c:numRef>
              <c:f>Charts!$V$21:$V$23</c:f>
              <c:numCache/>
            </c:numRef>
          </c:val>
        </c:ser>
        <c:axId val="36614324"/>
        <c:axId val="61093461"/>
      </c:bar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3461"/>
        <c:crosses val="autoZero"/>
        <c:auto val="1"/>
        <c:lblOffset val="100"/>
        <c:tickLblSkip val="1"/>
        <c:noMultiLvlLbl val="0"/>
      </c:catAx>
      <c:valAx>
        <c:axId val="61093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14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58075"/>
          <c:w val="0.19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 Programs By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Size of Area Served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4775"/>
          <c:w val="0.758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v>CP Programs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Charts!$U$27:$U$29</c:f>
              <c:strCache/>
            </c:strRef>
          </c:cat>
          <c:val>
            <c:numRef>
              <c:f>Charts!$V$27:$V$29</c:f>
              <c:numCache/>
            </c:numRef>
          </c:val>
        </c:ser>
        <c:axId val="12970238"/>
        <c:axId val="49623279"/>
      </c:bar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23279"/>
        <c:crosses val="autoZero"/>
        <c:auto val="1"/>
        <c:lblOffset val="100"/>
        <c:tickLblSkip val="1"/>
        <c:noMultiLvlLbl val="0"/>
      </c:catAx>
      <c:valAx>
        <c:axId val="49623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0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58075"/>
          <c:w val="0.19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CP Programs By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Density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4775"/>
          <c:w val="0.758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v>CP Programs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Charts!$U$33:$U$36</c:f>
              <c:strCache/>
            </c:strRef>
          </c:cat>
          <c:val>
            <c:numRef>
              <c:f>Charts!$V$33:$V$36</c:f>
              <c:numCache/>
            </c:numRef>
          </c:val>
        </c:ser>
        <c:axId val="43956328"/>
        <c:axId val="60062633"/>
      </c:bar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62633"/>
        <c:crosses val="autoZero"/>
        <c:auto val="1"/>
        <c:lblOffset val="100"/>
        <c:tickLblSkip val="1"/>
        <c:noMultiLvlLbl val="0"/>
      </c:catAx>
      <c:valAx>
        <c:axId val="60062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6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58075"/>
          <c:w val="0.19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served as the catalyst for your agency to establish a CP program? (check all that apply)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6275"/>
          <c:y val="0.16575"/>
          <c:w val="0.893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Charts!$U$40:$U$46</c:f>
              <c:strCache/>
            </c:strRef>
          </c:cat>
          <c:val>
            <c:numRef>
              <c:f>Charts!$V$40:$V$46</c:f>
              <c:numCache/>
            </c:numRef>
          </c:val>
        </c:ser>
        <c:axId val="3692786"/>
        <c:axId val="33235075"/>
      </c:bar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2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5095"/>
          <c:w val="0.136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partners did agencies collaborated with in conducting your assessment. (check all that apply)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34975"/>
          <c:w val="0.783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Charts!$X$4:$X$10</c:f>
              <c:strCache/>
            </c:strRef>
          </c:cat>
          <c:val>
            <c:numRef>
              <c:f>Charts!$Y$4:$Y$10</c:f>
              <c:numCache/>
            </c:numRef>
          </c:val>
        </c:ser>
        <c:axId val="30680220"/>
        <c:axId val="7686525"/>
      </c:bar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6525"/>
        <c:crosses val="autoZero"/>
        <c:auto val="1"/>
        <c:lblOffset val="100"/>
        <c:tickLblSkip val="1"/>
        <c:noMultiLvlLbl val="0"/>
      </c:catAx>
      <c:valAx>
        <c:axId val="7686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0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6307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Who completed the survey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783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v>Responses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Charts!$X$13:$X$16</c:f>
              <c:strCache/>
            </c:strRef>
          </c:cat>
          <c:val>
            <c:numRef>
              <c:f>Charts!$Y$13:$Y$16</c:f>
              <c:numCache/>
            </c:numRef>
          </c:val>
        </c:ser>
        <c:axId val="2069862"/>
        <c:axId val="18628759"/>
      </c:bar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19050</xdr:rowOff>
    </xdr:from>
    <xdr:to>
      <xdr:col>18</xdr:col>
      <xdr:colOff>514350</xdr:colOff>
      <xdr:row>25</xdr:row>
      <xdr:rowOff>47625</xdr:rowOff>
    </xdr:to>
    <xdr:graphicFrame>
      <xdr:nvGraphicFramePr>
        <xdr:cNvPr id="1" name="Chart 3"/>
        <xdr:cNvGraphicFramePr/>
      </xdr:nvGraphicFramePr>
      <xdr:xfrm>
        <a:off x="2257425" y="590550"/>
        <a:ext cx="92297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26</xdr:row>
      <xdr:rowOff>66675</xdr:rowOff>
    </xdr:from>
    <xdr:to>
      <xdr:col>11</xdr:col>
      <xdr:colOff>190500</xdr:colOff>
      <xdr:row>40</xdr:row>
      <xdr:rowOff>142875</xdr:rowOff>
    </xdr:to>
    <xdr:graphicFrame>
      <xdr:nvGraphicFramePr>
        <xdr:cNvPr id="2" name="Chart 4"/>
        <xdr:cNvGraphicFramePr/>
      </xdr:nvGraphicFramePr>
      <xdr:xfrm>
        <a:off x="2324100" y="5019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542925</xdr:colOff>
      <xdr:row>26</xdr:row>
      <xdr:rowOff>66675</xdr:rowOff>
    </xdr:from>
    <xdr:to>
      <xdr:col>19</xdr:col>
      <xdr:colOff>238125</xdr:colOff>
      <xdr:row>40</xdr:row>
      <xdr:rowOff>142875</xdr:rowOff>
    </xdr:to>
    <xdr:graphicFrame>
      <xdr:nvGraphicFramePr>
        <xdr:cNvPr id="3" name="Chart 5"/>
        <xdr:cNvGraphicFramePr/>
      </xdr:nvGraphicFramePr>
      <xdr:xfrm>
        <a:off x="7248525" y="50196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476250</xdr:colOff>
      <xdr:row>41</xdr:row>
      <xdr:rowOff>104775</xdr:rowOff>
    </xdr:from>
    <xdr:to>
      <xdr:col>11</xdr:col>
      <xdr:colOff>171450</xdr:colOff>
      <xdr:row>55</xdr:row>
      <xdr:rowOff>180975</xdr:rowOff>
    </xdr:to>
    <xdr:graphicFrame>
      <xdr:nvGraphicFramePr>
        <xdr:cNvPr id="4" name="Chart 1"/>
        <xdr:cNvGraphicFramePr/>
      </xdr:nvGraphicFramePr>
      <xdr:xfrm>
        <a:off x="2305050" y="79152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552450</xdr:colOff>
      <xdr:row>41</xdr:row>
      <xdr:rowOff>133350</xdr:rowOff>
    </xdr:from>
    <xdr:to>
      <xdr:col>19</xdr:col>
      <xdr:colOff>247650</xdr:colOff>
      <xdr:row>56</xdr:row>
      <xdr:rowOff>19050</xdr:rowOff>
    </xdr:to>
    <xdr:graphicFrame>
      <xdr:nvGraphicFramePr>
        <xdr:cNvPr id="5" name="Chart 2"/>
        <xdr:cNvGraphicFramePr/>
      </xdr:nvGraphicFramePr>
      <xdr:xfrm>
        <a:off x="7258050" y="79438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495300</xdr:colOff>
      <xdr:row>56</xdr:row>
      <xdr:rowOff>171450</xdr:rowOff>
    </xdr:from>
    <xdr:to>
      <xdr:col>11</xdr:col>
      <xdr:colOff>190500</xdr:colOff>
      <xdr:row>71</xdr:row>
      <xdr:rowOff>57150</xdr:rowOff>
    </xdr:to>
    <xdr:graphicFrame>
      <xdr:nvGraphicFramePr>
        <xdr:cNvPr id="6" name="Chart 3"/>
        <xdr:cNvGraphicFramePr/>
      </xdr:nvGraphicFramePr>
      <xdr:xfrm>
        <a:off x="2324100" y="108394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533400</xdr:colOff>
      <xdr:row>56</xdr:row>
      <xdr:rowOff>180975</xdr:rowOff>
    </xdr:from>
    <xdr:to>
      <xdr:col>20</xdr:col>
      <xdr:colOff>666750</xdr:colOff>
      <xdr:row>78</xdr:row>
      <xdr:rowOff>57150</xdr:rowOff>
    </xdr:to>
    <xdr:graphicFrame>
      <xdr:nvGraphicFramePr>
        <xdr:cNvPr id="7" name="Chart 4"/>
        <xdr:cNvGraphicFramePr/>
      </xdr:nvGraphicFramePr>
      <xdr:xfrm>
        <a:off x="7239000" y="10848975"/>
        <a:ext cx="5619750" cy="4067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9525</xdr:colOff>
      <xdr:row>1</xdr:row>
      <xdr:rowOff>9525</xdr:rowOff>
    </xdr:from>
    <xdr:to>
      <xdr:col>33</xdr:col>
      <xdr:colOff>314325</xdr:colOff>
      <xdr:row>15</xdr:row>
      <xdr:rowOff>85725</xdr:rowOff>
    </xdr:to>
    <xdr:graphicFrame>
      <xdr:nvGraphicFramePr>
        <xdr:cNvPr id="8" name="Chart 1"/>
        <xdr:cNvGraphicFramePr/>
      </xdr:nvGraphicFramePr>
      <xdr:xfrm>
        <a:off x="25965150" y="2000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26</xdr:col>
      <xdr:colOff>19050</xdr:colOff>
      <xdr:row>16</xdr:row>
      <xdr:rowOff>76200</xdr:rowOff>
    </xdr:from>
    <xdr:to>
      <xdr:col>33</xdr:col>
      <xdr:colOff>323850</xdr:colOff>
      <xdr:row>30</xdr:row>
      <xdr:rowOff>152400</xdr:rowOff>
    </xdr:to>
    <xdr:graphicFrame>
      <xdr:nvGraphicFramePr>
        <xdr:cNvPr id="9" name="Chart 2"/>
        <xdr:cNvGraphicFramePr/>
      </xdr:nvGraphicFramePr>
      <xdr:xfrm>
        <a:off x="25974675" y="31242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19050</xdr:colOff>
      <xdr:row>31</xdr:row>
      <xdr:rowOff>142875</xdr:rowOff>
    </xdr:from>
    <xdr:to>
      <xdr:col>33</xdr:col>
      <xdr:colOff>323850</xdr:colOff>
      <xdr:row>46</xdr:row>
      <xdr:rowOff>28575</xdr:rowOff>
    </xdr:to>
    <xdr:graphicFrame>
      <xdr:nvGraphicFramePr>
        <xdr:cNvPr id="10" name="Chart 3"/>
        <xdr:cNvGraphicFramePr/>
      </xdr:nvGraphicFramePr>
      <xdr:xfrm>
        <a:off x="25974675" y="604837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0</xdr:colOff>
      <xdr:row>47</xdr:row>
      <xdr:rowOff>19050</xdr:rowOff>
    </xdr:from>
    <xdr:to>
      <xdr:col>36</xdr:col>
      <xdr:colOff>76200</xdr:colOff>
      <xdr:row>63</xdr:row>
      <xdr:rowOff>19050</xdr:rowOff>
    </xdr:to>
    <xdr:graphicFrame>
      <xdr:nvGraphicFramePr>
        <xdr:cNvPr id="11" name="Chart 4"/>
        <xdr:cNvGraphicFramePr/>
      </xdr:nvGraphicFramePr>
      <xdr:xfrm>
        <a:off x="25955625" y="8972550"/>
        <a:ext cx="6172200" cy="3048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26</xdr:col>
      <xdr:colOff>19050</xdr:colOff>
      <xdr:row>64</xdr:row>
      <xdr:rowOff>47625</xdr:rowOff>
    </xdr:from>
    <xdr:to>
      <xdr:col>33</xdr:col>
      <xdr:colOff>323850</xdr:colOff>
      <xdr:row>78</xdr:row>
      <xdr:rowOff>123825</xdr:rowOff>
    </xdr:to>
    <xdr:graphicFrame>
      <xdr:nvGraphicFramePr>
        <xdr:cNvPr id="12" name="Chart 5"/>
        <xdr:cNvGraphicFramePr/>
      </xdr:nvGraphicFramePr>
      <xdr:xfrm>
        <a:off x="25974675" y="12239625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34</xdr:col>
      <xdr:colOff>161925</xdr:colOff>
      <xdr:row>1</xdr:row>
      <xdr:rowOff>9525</xdr:rowOff>
    </xdr:from>
    <xdr:to>
      <xdr:col>43</xdr:col>
      <xdr:colOff>314325</xdr:colOff>
      <xdr:row>15</xdr:row>
      <xdr:rowOff>104775</xdr:rowOff>
    </xdr:to>
    <xdr:graphicFrame>
      <xdr:nvGraphicFramePr>
        <xdr:cNvPr id="13" name="Chart 1"/>
        <xdr:cNvGraphicFramePr/>
      </xdr:nvGraphicFramePr>
      <xdr:xfrm>
        <a:off x="30994350" y="200025"/>
        <a:ext cx="5638800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34</xdr:col>
      <xdr:colOff>161925</xdr:colOff>
      <xdr:row>16</xdr:row>
      <xdr:rowOff>76200</xdr:rowOff>
    </xdr:from>
    <xdr:to>
      <xdr:col>41</xdr:col>
      <xdr:colOff>466725</xdr:colOff>
      <xdr:row>30</xdr:row>
      <xdr:rowOff>152400</xdr:rowOff>
    </xdr:to>
    <xdr:graphicFrame>
      <xdr:nvGraphicFramePr>
        <xdr:cNvPr id="14" name="Chart 2"/>
        <xdr:cNvGraphicFramePr/>
      </xdr:nvGraphicFramePr>
      <xdr:xfrm>
        <a:off x="30994350" y="3124200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34</xdr:col>
      <xdr:colOff>114300</xdr:colOff>
      <xdr:row>31</xdr:row>
      <xdr:rowOff>142875</xdr:rowOff>
    </xdr:from>
    <xdr:to>
      <xdr:col>41</xdr:col>
      <xdr:colOff>419100</xdr:colOff>
      <xdr:row>46</xdr:row>
      <xdr:rowOff>28575</xdr:rowOff>
    </xdr:to>
    <xdr:graphicFrame>
      <xdr:nvGraphicFramePr>
        <xdr:cNvPr id="15" name="Chart 3"/>
        <xdr:cNvGraphicFramePr/>
      </xdr:nvGraphicFramePr>
      <xdr:xfrm>
        <a:off x="30946725" y="6048375"/>
        <a:ext cx="45720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47</xdr:col>
      <xdr:colOff>9525</xdr:colOff>
      <xdr:row>2</xdr:row>
      <xdr:rowOff>9525</xdr:rowOff>
    </xdr:from>
    <xdr:to>
      <xdr:col>54</xdr:col>
      <xdr:colOff>314325</xdr:colOff>
      <xdr:row>16</xdr:row>
      <xdr:rowOff>85725</xdr:rowOff>
    </xdr:to>
    <xdr:graphicFrame>
      <xdr:nvGraphicFramePr>
        <xdr:cNvPr id="16" name="Chart 4"/>
        <xdr:cNvGraphicFramePr/>
      </xdr:nvGraphicFramePr>
      <xdr:xfrm>
        <a:off x="45281850" y="390525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47</xdr:col>
      <xdr:colOff>9525</xdr:colOff>
      <xdr:row>17</xdr:row>
      <xdr:rowOff>28575</xdr:rowOff>
    </xdr:from>
    <xdr:to>
      <xdr:col>54</xdr:col>
      <xdr:colOff>314325</xdr:colOff>
      <xdr:row>31</xdr:row>
      <xdr:rowOff>104775</xdr:rowOff>
    </xdr:to>
    <xdr:graphicFrame>
      <xdr:nvGraphicFramePr>
        <xdr:cNvPr id="17" name="Chart 5"/>
        <xdr:cNvGraphicFramePr/>
      </xdr:nvGraphicFramePr>
      <xdr:xfrm>
        <a:off x="45281850" y="3267075"/>
        <a:ext cx="45720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47</xdr:col>
      <xdr:colOff>0</xdr:colOff>
      <xdr:row>32</xdr:row>
      <xdr:rowOff>104775</xdr:rowOff>
    </xdr:from>
    <xdr:to>
      <xdr:col>54</xdr:col>
      <xdr:colOff>304800</xdr:colOff>
      <xdr:row>46</xdr:row>
      <xdr:rowOff>180975</xdr:rowOff>
    </xdr:to>
    <xdr:graphicFrame>
      <xdr:nvGraphicFramePr>
        <xdr:cNvPr id="18" name="Chart 6"/>
        <xdr:cNvGraphicFramePr/>
      </xdr:nvGraphicFramePr>
      <xdr:xfrm>
        <a:off x="45272325" y="6200775"/>
        <a:ext cx="457200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47</xdr:col>
      <xdr:colOff>0</xdr:colOff>
      <xdr:row>48</xdr:row>
      <xdr:rowOff>0</xdr:rowOff>
    </xdr:from>
    <xdr:to>
      <xdr:col>54</xdr:col>
      <xdr:colOff>304800</xdr:colOff>
      <xdr:row>62</xdr:row>
      <xdr:rowOff>76200</xdr:rowOff>
    </xdr:to>
    <xdr:graphicFrame>
      <xdr:nvGraphicFramePr>
        <xdr:cNvPr id="19" name="Chart 7"/>
        <xdr:cNvGraphicFramePr/>
      </xdr:nvGraphicFramePr>
      <xdr:xfrm>
        <a:off x="45272325" y="9144000"/>
        <a:ext cx="457200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47</xdr:col>
      <xdr:colOff>19050</xdr:colOff>
      <xdr:row>63</xdr:row>
      <xdr:rowOff>38100</xdr:rowOff>
    </xdr:from>
    <xdr:to>
      <xdr:col>54</xdr:col>
      <xdr:colOff>323850</xdr:colOff>
      <xdr:row>77</xdr:row>
      <xdr:rowOff>114300</xdr:rowOff>
    </xdr:to>
    <xdr:graphicFrame>
      <xdr:nvGraphicFramePr>
        <xdr:cNvPr id="20" name="Chart 8"/>
        <xdr:cNvGraphicFramePr/>
      </xdr:nvGraphicFramePr>
      <xdr:xfrm>
        <a:off x="45291375" y="12039600"/>
        <a:ext cx="45720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55</xdr:col>
      <xdr:colOff>19050</xdr:colOff>
      <xdr:row>2</xdr:row>
      <xdr:rowOff>9525</xdr:rowOff>
    </xdr:from>
    <xdr:to>
      <xdr:col>62</xdr:col>
      <xdr:colOff>323850</xdr:colOff>
      <xdr:row>16</xdr:row>
      <xdr:rowOff>85725</xdr:rowOff>
    </xdr:to>
    <xdr:graphicFrame>
      <xdr:nvGraphicFramePr>
        <xdr:cNvPr id="21" name="Chart 9"/>
        <xdr:cNvGraphicFramePr/>
      </xdr:nvGraphicFramePr>
      <xdr:xfrm>
        <a:off x="50168175" y="390525"/>
        <a:ext cx="457200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54</xdr:col>
      <xdr:colOff>600075</xdr:colOff>
      <xdr:row>17</xdr:row>
      <xdr:rowOff>66675</xdr:rowOff>
    </xdr:from>
    <xdr:to>
      <xdr:col>64</xdr:col>
      <xdr:colOff>190500</xdr:colOff>
      <xdr:row>37</xdr:row>
      <xdr:rowOff>171450</xdr:rowOff>
    </xdr:to>
    <xdr:graphicFrame>
      <xdr:nvGraphicFramePr>
        <xdr:cNvPr id="22" name="Chart 10"/>
        <xdr:cNvGraphicFramePr/>
      </xdr:nvGraphicFramePr>
      <xdr:xfrm>
        <a:off x="50139600" y="3305175"/>
        <a:ext cx="5686425" cy="3914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55</xdr:col>
      <xdr:colOff>19050</xdr:colOff>
      <xdr:row>38</xdr:row>
      <xdr:rowOff>152400</xdr:rowOff>
    </xdr:from>
    <xdr:to>
      <xdr:col>62</xdr:col>
      <xdr:colOff>323850</xdr:colOff>
      <xdr:row>53</xdr:row>
      <xdr:rowOff>38100</xdr:rowOff>
    </xdr:to>
    <xdr:graphicFrame>
      <xdr:nvGraphicFramePr>
        <xdr:cNvPr id="23" name="Chart 11"/>
        <xdr:cNvGraphicFramePr/>
      </xdr:nvGraphicFramePr>
      <xdr:xfrm>
        <a:off x="50168175" y="7391400"/>
        <a:ext cx="457200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1"/>
  <sheetViews>
    <sheetView tabSelected="1" zoomScalePageLayoutView="0" workbookViewId="0" topLeftCell="AE1">
      <selection activeCell="AF3" sqref="AF3"/>
    </sheetView>
  </sheetViews>
  <sheetFormatPr defaultColWidth="9.140625" defaultRowHeight="15"/>
  <cols>
    <col min="1" max="1" width="34.00390625" style="0" customWidth="1"/>
    <col min="2" max="2" width="16.7109375" style="0" customWidth="1"/>
    <col min="3" max="3" width="16.28125" style="0" customWidth="1"/>
    <col min="5" max="5" width="24.421875" style="0" customWidth="1"/>
    <col min="6" max="6" width="31.28125" style="0" customWidth="1"/>
    <col min="7" max="7" width="16.8515625" style="0" customWidth="1"/>
    <col min="8" max="8" width="23.57421875" style="0" customWidth="1"/>
    <col min="9" max="9" width="11.140625" style="0" customWidth="1"/>
    <col min="10" max="10" width="12.57421875" style="0" customWidth="1"/>
    <col min="11" max="11" width="175.28125" style="0" customWidth="1"/>
    <col min="12" max="12" width="50.421875" style="0" customWidth="1"/>
    <col min="13" max="13" width="106.140625" style="0" customWidth="1"/>
    <col min="14" max="14" width="43.421875" style="0" customWidth="1"/>
    <col min="15" max="15" width="78.8515625" style="0" customWidth="1"/>
    <col min="16" max="16" width="93.140625" style="0" customWidth="1"/>
    <col min="17" max="17" width="43.8515625" style="0" customWidth="1"/>
    <col min="18" max="18" width="145.28125" style="0" customWidth="1"/>
    <col min="19" max="19" width="70.140625" style="0" customWidth="1"/>
    <col min="20" max="20" width="97.140625" style="0" customWidth="1"/>
    <col min="21" max="21" width="19.57421875" style="0" customWidth="1"/>
    <col min="22" max="22" width="80.57421875" style="0" customWidth="1"/>
    <col min="23" max="23" width="22.00390625" style="0" customWidth="1"/>
    <col min="24" max="24" width="21.7109375" style="0" customWidth="1"/>
    <col min="25" max="25" width="18.140625" style="0" customWidth="1"/>
    <col min="26" max="26" width="217.140625" style="0" customWidth="1"/>
    <col min="27" max="27" width="101.140625" style="0" customWidth="1"/>
    <col min="28" max="28" width="73.140625" style="0" customWidth="1"/>
    <col min="29" max="29" width="79.28125" style="0" customWidth="1"/>
    <col min="30" max="30" width="122.28125" style="0" customWidth="1"/>
    <col min="31" max="31" width="68.57421875" style="0" customWidth="1"/>
    <col min="32" max="32" width="56.00390625" style="0" customWidth="1"/>
    <col min="33" max="33" width="20.421875" style="0" customWidth="1"/>
    <col min="34" max="34" width="61.140625" style="0" customWidth="1"/>
    <col min="35" max="35" width="86.140625" style="0" customWidth="1"/>
    <col min="36" max="36" width="81.00390625" style="0" customWidth="1"/>
    <col min="37" max="37" width="95.00390625" style="0" customWidth="1"/>
    <col min="38" max="38" width="93.7109375" style="0" customWidth="1"/>
    <col min="39" max="39" width="77.00390625" style="0" customWidth="1"/>
    <col min="40" max="40" width="137.00390625" style="0" customWidth="1"/>
    <col min="41" max="41" width="77.7109375" style="0" customWidth="1"/>
    <col min="42" max="42" width="70.00390625" style="0" customWidth="1"/>
    <col min="43" max="43" width="91.8515625" style="0" customWidth="1"/>
    <col min="44" max="44" width="59.140625" style="0" customWidth="1"/>
    <col min="45" max="45" width="28.28125" style="0" customWidth="1"/>
    <col min="46" max="46" width="86.57421875" style="0" customWidth="1"/>
    <col min="47" max="47" width="23.421875" style="0" customWidth="1"/>
    <col min="48" max="48" width="52.421875" style="0" customWidth="1"/>
    <col min="49" max="49" width="50.140625" style="0" customWidth="1"/>
    <col min="50" max="50" width="101.421875" style="0" customWidth="1"/>
    <col min="51" max="51" width="36.421875" style="0" customWidth="1"/>
    <col min="52" max="52" width="61.421875" style="0" customWidth="1"/>
  </cols>
  <sheetData>
    <row r="1" spans="2:23" ht="15">
      <c r="B1" s="3"/>
      <c r="C1" s="3"/>
      <c r="U1" t="s">
        <v>878</v>
      </c>
      <c r="W1" t="s">
        <v>889</v>
      </c>
    </row>
    <row r="2" spans="1:25" ht="15">
      <c r="A2" s="3"/>
      <c r="B2" s="3"/>
      <c r="C2" s="3"/>
      <c r="G2" s="2" t="s">
        <v>777</v>
      </c>
      <c r="H2" s="2" t="s">
        <v>779</v>
      </c>
      <c r="I2" s="2" t="s">
        <v>781</v>
      </c>
      <c r="J2" s="2" t="s">
        <v>783</v>
      </c>
      <c r="U2" t="s">
        <v>879</v>
      </c>
      <c r="W2" t="s">
        <v>891</v>
      </c>
      <c r="Y2" t="s">
        <v>893</v>
      </c>
    </row>
    <row r="3" spans="1:52" ht="15">
      <c r="A3" s="2" t="s">
        <v>822</v>
      </c>
      <c r="B3" s="2" t="s">
        <v>34</v>
      </c>
      <c r="C3" s="2" t="s">
        <v>35</v>
      </c>
      <c r="D3" s="2" t="s">
        <v>36</v>
      </c>
      <c r="E3" s="2" t="s">
        <v>775</v>
      </c>
      <c r="F3" s="2" t="s">
        <v>776</v>
      </c>
      <c r="G3" s="2" t="s">
        <v>778</v>
      </c>
      <c r="H3" s="2" t="s">
        <v>780</v>
      </c>
      <c r="I3" s="2" t="s">
        <v>782</v>
      </c>
      <c r="J3" s="2" t="s">
        <v>784</v>
      </c>
      <c r="K3" t="s">
        <v>0</v>
      </c>
      <c r="L3" t="s">
        <v>1086</v>
      </c>
      <c r="M3" t="s">
        <v>1</v>
      </c>
      <c r="N3" t="s">
        <v>1087</v>
      </c>
      <c r="O3" t="s">
        <v>2</v>
      </c>
      <c r="P3" t="s">
        <v>3</v>
      </c>
      <c r="Q3" t="s">
        <v>4</v>
      </c>
      <c r="R3" t="s">
        <v>5</v>
      </c>
      <c r="S3" t="s">
        <v>6</v>
      </c>
      <c r="T3" t="s">
        <v>7</v>
      </c>
      <c r="U3" t="s">
        <v>880</v>
      </c>
      <c r="V3" t="s">
        <v>8</v>
      </c>
      <c r="W3" t="s">
        <v>890</v>
      </c>
      <c r="X3" t="s">
        <v>892</v>
      </c>
      <c r="Y3" t="s">
        <v>894</v>
      </c>
      <c r="Z3" t="s">
        <v>9</v>
      </c>
      <c r="AA3" t="s">
        <v>10</v>
      </c>
      <c r="AB3" t="s">
        <v>11</v>
      </c>
      <c r="AC3" t="s">
        <v>12</v>
      </c>
      <c r="AD3" t="s">
        <v>13</v>
      </c>
      <c r="AE3" t="s">
        <v>14</v>
      </c>
      <c r="AF3" t="s">
        <v>15</v>
      </c>
      <c r="AG3" t="s">
        <v>40</v>
      </c>
      <c r="AH3" t="s">
        <v>16</v>
      </c>
      <c r="AI3" t="s">
        <v>17</v>
      </c>
      <c r="AJ3" t="s">
        <v>18</v>
      </c>
      <c r="AK3" t="s">
        <v>19</v>
      </c>
      <c r="AL3" t="s">
        <v>20</v>
      </c>
      <c r="AM3" t="s">
        <v>21</v>
      </c>
      <c r="AN3" t="s">
        <v>22</v>
      </c>
      <c r="AO3" t="s">
        <v>23</v>
      </c>
      <c r="AP3" t="s">
        <v>24</v>
      </c>
      <c r="AQ3" t="s">
        <v>25</v>
      </c>
      <c r="AR3" t="s">
        <v>26</v>
      </c>
      <c r="AS3" t="s">
        <v>89</v>
      </c>
      <c r="AT3" t="s">
        <v>27</v>
      </c>
      <c r="AU3" t="s">
        <v>28</v>
      </c>
      <c r="AV3" t="s">
        <v>29</v>
      </c>
      <c r="AW3" t="s">
        <v>30</v>
      </c>
      <c r="AX3" t="s">
        <v>31</v>
      </c>
      <c r="AY3" t="s">
        <v>32</v>
      </c>
      <c r="AZ3" t="s">
        <v>33</v>
      </c>
    </row>
    <row r="4" spans="1:52" ht="15">
      <c r="A4" t="s">
        <v>613</v>
      </c>
      <c r="B4" t="s">
        <v>614</v>
      </c>
      <c r="C4" t="s">
        <v>615</v>
      </c>
      <c r="D4">
        <v>99503</v>
      </c>
      <c r="E4" t="s">
        <v>100</v>
      </c>
      <c r="F4" t="s">
        <v>115</v>
      </c>
      <c r="G4" t="s">
        <v>102</v>
      </c>
      <c r="H4" t="s">
        <v>103</v>
      </c>
      <c r="I4" t="s">
        <v>187</v>
      </c>
      <c r="J4" t="s">
        <v>105</v>
      </c>
      <c r="K4" t="s">
        <v>37</v>
      </c>
      <c r="M4" t="s">
        <v>44</v>
      </c>
      <c r="O4" t="s">
        <v>616</v>
      </c>
      <c r="P4" t="s">
        <v>46</v>
      </c>
      <c r="Q4" t="s">
        <v>118</v>
      </c>
      <c r="R4" t="s">
        <v>53</v>
      </c>
      <c r="S4" t="s">
        <v>55</v>
      </c>
      <c r="T4" t="s">
        <v>870</v>
      </c>
      <c r="U4" t="s">
        <v>105</v>
      </c>
      <c r="V4" t="s">
        <v>62</v>
      </c>
      <c r="W4">
        <v>1</v>
      </c>
      <c r="X4" t="s">
        <v>105</v>
      </c>
      <c r="Y4" t="s">
        <v>105</v>
      </c>
      <c r="Z4" t="s">
        <v>923</v>
      </c>
      <c r="AA4" t="s">
        <v>967</v>
      </c>
      <c r="AB4" t="s">
        <v>70</v>
      </c>
      <c r="AC4" t="s">
        <v>119</v>
      </c>
      <c r="AD4" t="s">
        <v>982</v>
      </c>
      <c r="AE4" t="s">
        <v>77</v>
      </c>
      <c r="AF4" t="s">
        <v>128</v>
      </c>
      <c r="AH4" t="s">
        <v>105</v>
      </c>
      <c r="AI4" t="s">
        <v>105</v>
      </c>
      <c r="AJ4" t="s">
        <v>105</v>
      </c>
      <c r="AK4" t="s">
        <v>108</v>
      </c>
      <c r="AL4" t="s">
        <v>1002</v>
      </c>
      <c r="AM4" t="s">
        <v>160</v>
      </c>
      <c r="AN4" t="s">
        <v>1040</v>
      </c>
      <c r="AO4" t="s">
        <v>85</v>
      </c>
      <c r="AP4" t="s">
        <v>110</v>
      </c>
      <c r="AQ4" t="s">
        <v>108</v>
      </c>
      <c r="AR4" t="s">
        <v>89</v>
      </c>
      <c r="AS4" t="s">
        <v>617</v>
      </c>
      <c r="AT4" t="s">
        <v>108</v>
      </c>
      <c r="AU4" t="s">
        <v>105</v>
      </c>
      <c r="AV4" t="s">
        <v>92</v>
      </c>
      <c r="AW4" t="s">
        <v>93</v>
      </c>
      <c r="AX4" t="s">
        <v>1057</v>
      </c>
      <c r="AY4" t="s">
        <v>108</v>
      </c>
      <c r="AZ4" t="s">
        <v>108</v>
      </c>
    </row>
    <row r="5" spans="1:52" ht="15">
      <c r="A5" t="s">
        <v>524</v>
      </c>
      <c r="B5" t="s">
        <v>525</v>
      </c>
      <c r="C5" t="s">
        <v>587</v>
      </c>
      <c r="D5">
        <v>36205</v>
      </c>
      <c r="E5" t="s">
        <v>100</v>
      </c>
      <c r="F5" t="s">
        <v>115</v>
      </c>
      <c r="G5" t="s">
        <v>102</v>
      </c>
      <c r="H5" t="s">
        <v>103</v>
      </c>
      <c r="I5" t="s">
        <v>156</v>
      </c>
      <c r="J5" t="s">
        <v>105</v>
      </c>
      <c r="K5" t="s">
        <v>1087</v>
      </c>
      <c r="L5" t="s">
        <v>526</v>
      </c>
      <c r="M5" t="s">
        <v>44</v>
      </c>
      <c r="O5" t="s">
        <v>524</v>
      </c>
      <c r="P5" t="s">
        <v>46</v>
      </c>
      <c r="Q5" t="s">
        <v>118</v>
      </c>
      <c r="R5" t="s">
        <v>53</v>
      </c>
      <c r="S5" t="s">
        <v>865</v>
      </c>
      <c r="T5" t="s">
        <v>58</v>
      </c>
      <c r="U5" t="s">
        <v>105</v>
      </c>
      <c r="W5">
        <v>2</v>
      </c>
      <c r="X5" t="s">
        <v>105</v>
      </c>
      <c r="Y5" t="s">
        <v>108</v>
      </c>
      <c r="Z5" t="s">
        <v>924</v>
      </c>
      <c r="AA5" t="s">
        <v>66</v>
      </c>
      <c r="AB5" t="s">
        <v>70</v>
      </c>
      <c r="AC5" t="s">
        <v>171</v>
      </c>
      <c r="AD5" t="s">
        <v>982</v>
      </c>
      <c r="AE5" t="s">
        <v>993</v>
      </c>
      <c r="AF5" t="s">
        <v>109</v>
      </c>
      <c r="AH5" t="s">
        <v>105</v>
      </c>
      <c r="AI5" t="s">
        <v>105</v>
      </c>
      <c r="AJ5" t="s">
        <v>105</v>
      </c>
      <c r="AK5" t="s">
        <v>105</v>
      </c>
      <c r="AL5" t="s">
        <v>1004</v>
      </c>
      <c r="AM5" t="s">
        <v>160</v>
      </c>
      <c r="AN5" t="s">
        <v>83</v>
      </c>
      <c r="AO5" t="s">
        <v>85</v>
      </c>
      <c r="AP5" t="s">
        <v>110</v>
      </c>
      <c r="AQ5" t="s">
        <v>105</v>
      </c>
      <c r="AR5" t="s">
        <v>108</v>
      </c>
      <c r="AT5" t="s">
        <v>108</v>
      </c>
      <c r="AU5" t="s">
        <v>108</v>
      </c>
      <c r="AZ5" t="s">
        <v>108</v>
      </c>
    </row>
    <row r="6" spans="1:52" ht="15">
      <c r="A6" t="s">
        <v>529</v>
      </c>
      <c r="B6" t="s">
        <v>530</v>
      </c>
      <c r="C6" t="s">
        <v>587</v>
      </c>
      <c r="D6">
        <v>35209</v>
      </c>
      <c r="E6" t="s">
        <v>122</v>
      </c>
      <c r="F6" t="s">
        <v>101</v>
      </c>
      <c r="G6" t="s">
        <v>124</v>
      </c>
      <c r="H6" t="s">
        <v>133</v>
      </c>
      <c r="I6" t="s">
        <v>156</v>
      </c>
      <c r="J6" t="s">
        <v>105</v>
      </c>
      <c r="K6" t="s">
        <v>38</v>
      </c>
      <c r="M6" t="s">
        <v>808</v>
      </c>
      <c r="O6" t="s">
        <v>531</v>
      </c>
      <c r="P6" t="s">
        <v>824</v>
      </c>
      <c r="Q6" t="s">
        <v>127</v>
      </c>
      <c r="R6" t="s">
        <v>845</v>
      </c>
      <c r="S6" t="s">
        <v>55</v>
      </c>
      <c r="T6" t="s">
        <v>875</v>
      </c>
      <c r="U6" t="s">
        <v>108</v>
      </c>
      <c r="V6" t="s">
        <v>62</v>
      </c>
      <c r="W6">
        <v>1</v>
      </c>
      <c r="X6" t="s">
        <v>105</v>
      </c>
      <c r="Y6" t="s">
        <v>105</v>
      </c>
      <c r="Z6" t="s">
        <v>938</v>
      </c>
      <c r="AA6" t="s">
        <v>968</v>
      </c>
      <c r="AB6" t="s">
        <v>71</v>
      </c>
      <c r="AC6" t="s">
        <v>119</v>
      </c>
      <c r="AD6" t="s">
        <v>979</v>
      </c>
      <c r="AE6" t="s">
        <v>990</v>
      </c>
      <c r="AF6" t="s">
        <v>128</v>
      </c>
      <c r="AH6" t="s">
        <v>108</v>
      </c>
      <c r="AI6" t="s">
        <v>105</v>
      </c>
      <c r="AJ6" t="s">
        <v>105</v>
      </c>
      <c r="AK6" t="s">
        <v>108</v>
      </c>
      <c r="AL6" t="s">
        <v>1003</v>
      </c>
      <c r="AM6" s="5">
        <v>2</v>
      </c>
      <c r="AN6" t="s">
        <v>1043</v>
      </c>
      <c r="AO6" t="s">
        <v>1044</v>
      </c>
      <c r="AP6" t="s">
        <v>161</v>
      </c>
      <c r="AQ6" t="s">
        <v>108</v>
      </c>
      <c r="AR6" t="s">
        <v>108</v>
      </c>
      <c r="AT6" t="s">
        <v>108</v>
      </c>
      <c r="AU6" t="s">
        <v>105</v>
      </c>
      <c r="AV6" t="s">
        <v>1048</v>
      </c>
      <c r="AW6" t="s">
        <v>1053</v>
      </c>
      <c r="AX6" t="s">
        <v>1063</v>
      </c>
      <c r="AY6" t="s">
        <v>108</v>
      </c>
      <c r="AZ6" t="s">
        <v>105</v>
      </c>
    </row>
    <row r="7" spans="1:52" ht="15">
      <c r="A7" t="s">
        <v>327</v>
      </c>
      <c r="B7" t="s">
        <v>328</v>
      </c>
      <c r="C7" t="s">
        <v>587</v>
      </c>
      <c r="D7">
        <v>35043</v>
      </c>
      <c r="E7" t="s">
        <v>131</v>
      </c>
      <c r="F7" t="s">
        <v>115</v>
      </c>
      <c r="G7" t="s">
        <v>102</v>
      </c>
      <c r="H7" t="s">
        <v>103</v>
      </c>
      <c r="I7" t="s">
        <v>104</v>
      </c>
      <c r="J7" t="s">
        <v>105</v>
      </c>
      <c r="K7" t="s">
        <v>796</v>
      </c>
      <c r="M7" t="s">
        <v>809</v>
      </c>
      <c r="O7" t="s">
        <v>327</v>
      </c>
      <c r="P7" t="s">
        <v>823</v>
      </c>
      <c r="Q7" t="s">
        <v>118</v>
      </c>
      <c r="R7" t="s">
        <v>849</v>
      </c>
      <c r="S7" t="s">
        <v>866</v>
      </c>
      <c r="T7" t="s">
        <v>871</v>
      </c>
      <c r="U7" t="s">
        <v>105</v>
      </c>
      <c r="V7" t="s">
        <v>883</v>
      </c>
      <c r="W7">
        <v>2</v>
      </c>
      <c r="X7" t="s">
        <v>105</v>
      </c>
      <c r="Y7" t="s">
        <v>105</v>
      </c>
      <c r="Z7" t="s">
        <v>939</v>
      </c>
      <c r="AA7" t="s">
        <v>69</v>
      </c>
      <c r="AB7" t="s">
        <v>71</v>
      </c>
      <c r="AC7" t="s">
        <v>119</v>
      </c>
      <c r="AD7" t="s">
        <v>979</v>
      </c>
      <c r="AE7" t="s">
        <v>35</v>
      </c>
      <c r="AF7" t="s">
        <v>128</v>
      </c>
      <c r="AH7" t="s">
        <v>105</v>
      </c>
      <c r="AI7" t="s">
        <v>105</v>
      </c>
      <c r="AJ7" t="s">
        <v>105</v>
      </c>
      <c r="AK7" t="s">
        <v>105</v>
      </c>
      <c r="AL7" t="s">
        <v>998</v>
      </c>
      <c r="AM7" t="s">
        <v>145</v>
      </c>
      <c r="AN7" t="s">
        <v>1042</v>
      </c>
      <c r="AQ7" t="s">
        <v>105</v>
      </c>
      <c r="AR7" t="s">
        <v>108</v>
      </c>
      <c r="AT7" t="s">
        <v>108</v>
      </c>
      <c r="AU7" t="s">
        <v>105</v>
      </c>
      <c r="AV7" t="s">
        <v>91</v>
      </c>
      <c r="AW7" t="s">
        <v>93</v>
      </c>
      <c r="AX7" t="s">
        <v>97</v>
      </c>
      <c r="AY7" t="s">
        <v>105</v>
      </c>
      <c r="AZ7" t="s">
        <v>105</v>
      </c>
    </row>
    <row r="8" spans="1:11" ht="15">
      <c r="A8" t="s">
        <v>486</v>
      </c>
      <c r="B8" t="s">
        <v>487</v>
      </c>
      <c r="C8" t="s">
        <v>587</v>
      </c>
      <c r="D8">
        <v>35980</v>
      </c>
      <c r="E8" t="s">
        <v>131</v>
      </c>
      <c r="F8" t="s">
        <v>115</v>
      </c>
      <c r="G8" t="s">
        <v>102</v>
      </c>
      <c r="H8" t="s">
        <v>103</v>
      </c>
      <c r="I8" t="s">
        <v>116</v>
      </c>
      <c r="J8" t="s">
        <v>105</v>
      </c>
      <c r="K8" t="s">
        <v>37</v>
      </c>
    </row>
    <row r="9" spans="1:27" ht="15">
      <c r="A9" t="s">
        <v>585</v>
      </c>
      <c r="B9" t="s">
        <v>586</v>
      </c>
      <c r="C9" t="s">
        <v>587</v>
      </c>
      <c r="D9">
        <v>36561</v>
      </c>
      <c r="E9" t="s">
        <v>131</v>
      </c>
      <c r="F9" t="s">
        <v>115</v>
      </c>
      <c r="G9" t="s">
        <v>102</v>
      </c>
      <c r="H9" t="s">
        <v>103</v>
      </c>
      <c r="I9" t="s">
        <v>104</v>
      </c>
      <c r="J9" t="s">
        <v>105</v>
      </c>
      <c r="K9" t="s">
        <v>1087</v>
      </c>
      <c r="L9" t="s">
        <v>588</v>
      </c>
      <c r="P9" t="s">
        <v>589</v>
      </c>
      <c r="Q9" t="s">
        <v>118</v>
      </c>
      <c r="R9" t="s">
        <v>52</v>
      </c>
      <c r="S9" t="s">
        <v>54</v>
      </c>
      <c r="U9" t="s">
        <v>105</v>
      </c>
      <c r="W9">
        <v>2</v>
      </c>
      <c r="X9" t="s">
        <v>105</v>
      </c>
      <c r="Y9" t="s">
        <v>105</v>
      </c>
      <c r="Z9" t="s">
        <v>896</v>
      </c>
      <c r="AA9" t="s">
        <v>66</v>
      </c>
    </row>
    <row r="10" spans="1:11" ht="15">
      <c r="A10" t="s">
        <v>509</v>
      </c>
      <c r="B10" t="s">
        <v>510</v>
      </c>
      <c r="C10" t="s">
        <v>587</v>
      </c>
      <c r="D10">
        <v>35906</v>
      </c>
      <c r="E10" t="s">
        <v>131</v>
      </c>
      <c r="F10" t="s">
        <v>115</v>
      </c>
      <c r="G10" t="s">
        <v>102</v>
      </c>
      <c r="H10" t="s">
        <v>103</v>
      </c>
      <c r="I10" t="s">
        <v>156</v>
      </c>
      <c r="J10" t="s">
        <v>105</v>
      </c>
      <c r="K10" t="s">
        <v>37</v>
      </c>
    </row>
    <row r="11" spans="1:52" ht="15">
      <c r="A11" t="s">
        <v>610</v>
      </c>
      <c r="B11" t="s">
        <v>611</v>
      </c>
      <c r="C11" t="s">
        <v>786</v>
      </c>
      <c r="D11">
        <v>72653</v>
      </c>
      <c r="E11" t="s">
        <v>100</v>
      </c>
      <c r="F11" t="s">
        <v>132</v>
      </c>
      <c r="G11" t="s">
        <v>124</v>
      </c>
      <c r="H11" t="s">
        <v>125</v>
      </c>
      <c r="I11" t="s">
        <v>116</v>
      </c>
      <c r="J11" t="s">
        <v>105</v>
      </c>
      <c r="K11" t="s">
        <v>795</v>
      </c>
      <c r="L11" t="s">
        <v>1085</v>
      </c>
      <c r="M11" t="s">
        <v>807</v>
      </c>
      <c r="O11" t="s">
        <v>612</v>
      </c>
      <c r="P11" t="s">
        <v>826</v>
      </c>
      <c r="Q11" t="s">
        <v>127</v>
      </c>
      <c r="R11" t="s">
        <v>833</v>
      </c>
      <c r="S11" t="s">
        <v>856</v>
      </c>
      <c r="T11" t="s">
        <v>870</v>
      </c>
      <c r="U11" t="s">
        <v>105</v>
      </c>
      <c r="V11" t="s">
        <v>62</v>
      </c>
      <c r="W11">
        <v>1</v>
      </c>
      <c r="X11" t="s">
        <v>105</v>
      </c>
      <c r="Y11" t="s">
        <v>105</v>
      </c>
      <c r="Z11" t="s">
        <v>927</v>
      </c>
      <c r="AA11" t="s">
        <v>69</v>
      </c>
      <c r="AB11" t="s">
        <v>70</v>
      </c>
      <c r="AC11" t="s">
        <v>119</v>
      </c>
      <c r="AD11" t="s">
        <v>982</v>
      </c>
      <c r="AE11" t="s">
        <v>991</v>
      </c>
      <c r="AF11" t="s">
        <v>128</v>
      </c>
      <c r="AH11" t="s">
        <v>108</v>
      </c>
      <c r="AI11" t="s">
        <v>105</v>
      </c>
      <c r="AJ11" t="s">
        <v>108</v>
      </c>
      <c r="AK11" t="s">
        <v>108</v>
      </c>
      <c r="AL11" t="s">
        <v>1001</v>
      </c>
      <c r="AM11" s="5">
        <v>1</v>
      </c>
      <c r="AN11" t="s">
        <v>1035</v>
      </c>
      <c r="AO11" t="s">
        <v>1045</v>
      </c>
      <c r="AP11" t="s">
        <v>492</v>
      </c>
      <c r="AQ11" t="s">
        <v>108</v>
      </c>
      <c r="AR11" t="s">
        <v>108</v>
      </c>
      <c r="AT11" t="s">
        <v>105</v>
      </c>
      <c r="AU11" t="s">
        <v>105</v>
      </c>
      <c r="AV11" t="s">
        <v>1050</v>
      </c>
      <c r="AW11" t="s">
        <v>1053</v>
      </c>
      <c r="AX11" t="s">
        <v>1064</v>
      </c>
      <c r="AY11" t="s">
        <v>108</v>
      </c>
      <c r="AZ11" t="s">
        <v>108</v>
      </c>
    </row>
    <row r="12" spans="1:52" ht="15">
      <c r="A12" t="s">
        <v>567</v>
      </c>
      <c r="B12" t="s">
        <v>568</v>
      </c>
      <c r="C12" t="s">
        <v>152</v>
      </c>
      <c r="D12">
        <v>85538</v>
      </c>
      <c r="E12" t="s">
        <v>169</v>
      </c>
      <c r="F12" t="s">
        <v>115</v>
      </c>
      <c r="G12" t="s">
        <v>102</v>
      </c>
      <c r="H12" t="s">
        <v>125</v>
      </c>
      <c r="I12" t="s">
        <v>187</v>
      </c>
      <c r="J12" t="s">
        <v>105</v>
      </c>
      <c r="K12" t="s">
        <v>39</v>
      </c>
      <c r="M12" t="s">
        <v>809</v>
      </c>
      <c r="Q12" t="s">
        <v>106</v>
      </c>
      <c r="S12" t="s">
        <v>856</v>
      </c>
      <c r="U12" t="s">
        <v>108</v>
      </c>
      <c r="V12" t="s">
        <v>63</v>
      </c>
      <c r="W12">
        <v>1</v>
      </c>
      <c r="X12" t="s">
        <v>105</v>
      </c>
      <c r="Y12" t="s">
        <v>105</v>
      </c>
      <c r="Z12" t="s">
        <v>896</v>
      </c>
      <c r="AA12" t="s">
        <v>68</v>
      </c>
      <c r="AC12" t="s">
        <v>119</v>
      </c>
      <c r="AF12" t="s">
        <v>128</v>
      </c>
      <c r="AH12" t="s">
        <v>108</v>
      </c>
      <c r="AI12" t="s">
        <v>108</v>
      </c>
      <c r="AJ12" t="s">
        <v>105</v>
      </c>
      <c r="AK12" t="s">
        <v>105</v>
      </c>
      <c r="AL12" t="s">
        <v>78</v>
      </c>
      <c r="AM12" t="s">
        <v>145</v>
      </c>
      <c r="AN12" t="s">
        <v>1020</v>
      </c>
      <c r="AO12" t="s">
        <v>88</v>
      </c>
      <c r="AP12" t="s">
        <v>110</v>
      </c>
      <c r="AQ12" t="s">
        <v>108</v>
      </c>
      <c r="AR12" t="s">
        <v>108</v>
      </c>
      <c r="AT12" t="s">
        <v>108</v>
      </c>
      <c r="AU12" t="s">
        <v>108</v>
      </c>
      <c r="AZ12" t="s">
        <v>108</v>
      </c>
    </row>
    <row r="13" spans="1:52" ht="15">
      <c r="A13" t="s">
        <v>436</v>
      </c>
      <c r="B13" t="s">
        <v>437</v>
      </c>
      <c r="C13" t="s">
        <v>152</v>
      </c>
      <c r="D13">
        <v>85610</v>
      </c>
      <c r="E13" t="s">
        <v>169</v>
      </c>
      <c r="F13" t="s">
        <v>115</v>
      </c>
      <c r="G13" t="s">
        <v>102</v>
      </c>
      <c r="H13" t="s">
        <v>133</v>
      </c>
      <c r="I13" t="s">
        <v>187</v>
      </c>
      <c r="J13" t="s">
        <v>105</v>
      </c>
      <c r="K13" t="s">
        <v>37</v>
      </c>
      <c r="M13" t="s">
        <v>810</v>
      </c>
      <c r="P13" t="s">
        <v>46</v>
      </c>
      <c r="Q13" t="s">
        <v>127</v>
      </c>
      <c r="R13" t="s">
        <v>49</v>
      </c>
      <c r="S13" t="s">
        <v>54</v>
      </c>
      <c r="U13" t="s">
        <v>108</v>
      </c>
      <c r="V13" t="s">
        <v>63</v>
      </c>
      <c r="W13">
        <v>1</v>
      </c>
      <c r="X13" t="s">
        <v>105</v>
      </c>
      <c r="Y13" t="s">
        <v>105</v>
      </c>
      <c r="Z13" t="s">
        <v>45</v>
      </c>
      <c r="AA13" t="s">
        <v>69</v>
      </c>
      <c r="AB13" t="s">
        <v>70</v>
      </c>
      <c r="AC13" t="s">
        <v>119</v>
      </c>
      <c r="AD13" t="s">
        <v>981</v>
      </c>
      <c r="AE13" t="s">
        <v>77</v>
      </c>
      <c r="AF13" t="s">
        <v>128</v>
      </c>
      <c r="AH13" t="s">
        <v>108</v>
      </c>
      <c r="AI13" t="s">
        <v>108</v>
      </c>
      <c r="AJ13" t="s">
        <v>105</v>
      </c>
      <c r="AK13" t="s">
        <v>108</v>
      </c>
      <c r="AL13" t="s">
        <v>997</v>
      </c>
      <c r="AM13" t="s">
        <v>145</v>
      </c>
      <c r="AN13" t="s">
        <v>84</v>
      </c>
      <c r="AO13" t="s">
        <v>88</v>
      </c>
      <c r="AP13" t="s">
        <v>110</v>
      </c>
      <c r="AQ13" t="s">
        <v>108</v>
      </c>
      <c r="AR13" t="s">
        <v>108</v>
      </c>
      <c r="AT13" t="s">
        <v>108</v>
      </c>
      <c r="AU13" t="s">
        <v>108</v>
      </c>
      <c r="AZ13" t="s">
        <v>105</v>
      </c>
    </row>
    <row r="14" spans="1:13" ht="15">
      <c r="A14" t="s">
        <v>682</v>
      </c>
      <c r="B14" t="s">
        <v>683</v>
      </c>
      <c r="C14" t="s">
        <v>152</v>
      </c>
      <c r="D14">
        <v>85743</v>
      </c>
      <c r="E14" t="s">
        <v>143</v>
      </c>
      <c r="F14" t="s">
        <v>123</v>
      </c>
      <c r="G14" t="s">
        <v>102</v>
      </c>
      <c r="H14" t="s">
        <v>103</v>
      </c>
      <c r="I14" t="s">
        <v>116</v>
      </c>
      <c r="J14" t="s">
        <v>105</v>
      </c>
      <c r="K14" t="s">
        <v>38</v>
      </c>
      <c r="M14" t="s">
        <v>811</v>
      </c>
    </row>
    <row r="15" spans="1:52" ht="15">
      <c r="A15" t="s">
        <v>684</v>
      </c>
      <c r="B15" t="s">
        <v>685</v>
      </c>
      <c r="C15" t="s">
        <v>152</v>
      </c>
      <c r="D15">
        <v>85232</v>
      </c>
      <c r="E15" t="s">
        <v>122</v>
      </c>
      <c r="F15" t="s">
        <v>115</v>
      </c>
      <c r="G15" t="s">
        <v>124</v>
      </c>
      <c r="H15" t="s">
        <v>133</v>
      </c>
      <c r="I15" t="s">
        <v>156</v>
      </c>
      <c r="J15" t="s">
        <v>105</v>
      </c>
      <c r="K15" t="s">
        <v>39</v>
      </c>
      <c r="M15" t="s">
        <v>43</v>
      </c>
      <c r="O15" t="s">
        <v>686</v>
      </c>
      <c r="P15" t="s">
        <v>46</v>
      </c>
      <c r="Q15" t="s">
        <v>118</v>
      </c>
      <c r="R15" t="s">
        <v>49</v>
      </c>
      <c r="S15" t="s">
        <v>54</v>
      </c>
      <c r="T15" t="s">
        <v>60</v>
      </c>
      <c r="U15" t="s">
        <v>105</v>
      </c>
      <c r="V15" t="s">
        <v>63</v>
      </c>
      <c r="W15">
        <v>1</v>
      </c>
      <c r="X15" t="s">
        <v>105</v>
      </c>
      <c r="Y15" t="s">
        <v>108</v>
      </c>
      <c r="Z15" t="s">
        <v>896</v>
      </c>
      <c r="AA15" t="s">
        <v>969</v>
      </c>
      <c r="AB15" t="s">
        <v>71</v>
      </c>
      <c r="AC15" t="s">
        <v>119</v>
      </c>
      <c r="AD15" t="s">
        <v>982</v>
      </c>
      <c r="AE15" t="s">
        <v>77</v>
      </c>
      <c r="AF15" t="s">
        <v>109</v>
      </c>
      <c r="AH15" t="s">
        <v>105</v>
      </c>
      <c r="AI15" t="s">
        <v>105</v>
      </c>
      <c r="AJ15" t="s">
        <v>105</v>
      </c>
      <c r="AK15" t="s">
        <v>105</v>
      </c>
      <c r="AL15" t="s">
        <v>1001</v>
      </c>
      <c r="AM15" t="s">
        <v>160</v>
      </c>
      <c r="AN15" t="s">
        <v>81</v>
      </c>
      <c r="AO15" t="s">
        <v>85</v>
      </c>
      <c r="AP15" t="s">
        <v>188</v>
      </c>
      <c r="AQ15" t="s">
        <v>105</v>
      </c>
      <c r="AR15" t="s">
        <v>108</v>
      </c>
      <c r="AT15" t="s">
        <v>108</v>
      </c>
      <c r="AU15" t="s">
        <v>105</v>
      </c>
      <c r="AV15" t="s">
        <v>91</v>
      </c>
      <c r="AW15" t="s">
        <v>94</v>
      </c>
      <c r="AX15" t="s">
        <v>1057</v>
      </c>
      <c r="AY15" t="s">
        <v>108</v>
      </c>
      <c r="AZ15" t="s">
        <v>108</v>
      </c>
    </row>
    <row r="16" spans="1:47" ht="15">
      <c r="A16" t="s">
        <v>193</v>
      </c>
      <c r="B16" t="s">
        <v>194</v>
      </c>
      <c r="C16" t="s">
        <v>152</v>
      </c>
      <c r="D16">
        <v>85210</v>
      </c>
      <c r="E16" t="s">
        <v>122</v>
      </c>
      <c r="F16" t="s">
        <v>101</v>
      </c>
      <c r="G16" t="s">
        <v>155</v>
      </c>
      <c r="H16" t="s">
        <v>125</v>
      </c>
      <c r="I16" t="s">
        <v>156</v>
      </c>
      <c r="J16" t="s">
        <v>105</v>
      </c>
      <c r="K16" t="s">
        <v>39</v>
      </c>
      <c r="M16" t="s">
        <v>812</v>
      </c>
      <c r="O16" t="s">
        <v>195</v>
      </c>
      <c r="P16" t="s">
        <v>196</v>
      </c>
      <c r="Q16" t="s">
        <v>118</v>
      </c>
      <c r="R16" t="s">
        <v>49</v>
      </c>
      <c r="S16" t="s">
        <v>54</v>
      </c>
      <c r="T16" t="s">
        <v>60</v>
      </c>
      <c r="U16" t="s">
        <v>105</v>
      </c>
      <c r="V16" t="s">
        <v>63</v>
      </c>
      <c r="W16">
        <v>2</v>
      </c>
      <c r="X16" t="s">
        <v>105</v>
      </c>
      <c r="Y16" t="s">
        <v>108</v>
      </c>
      <c r="Z16" t="s">
        <v>940</v>
      </c>
      <c r="AA16" t="s">
        <v>968</v>
      </c>
      <c r="AB16" t="s">
        <v>70</v>
      </c>
      <c r="AC16" s="1" t="s">
        <v>1129</v>
      </c>
      <c r="AD16" t="s">
        <v>983</v>
      </c>
      <c r="AE16" t="s">
        <v>994</v>
      </c>
      <c r="AF16" t="s">
        <v>109</v>
      </c>
      <c r="AH16" t="s">
        <v>105</v>
      </c>
      <c r="AI16" t="s">
        <v>105</v>
      </c>
      <c r="AJ16" t="s">
        <v>105</v>
      </c>
      <c r="AK16" t="s">
        <v>105</v>
      </c>
      <c r="AL16" t="s">
        <v>997</v>
      </c>
      <c r="AM16" s="5">
        <v>3</v>
      </c>
      <c r="AN16" t="s">
        <v>1030</v>
      </c>
      <c r="AO16" t="s">
        <v>1044</v>
      </c>
      <c r="AP16" t="s">
        <v>161</v>
      </c>
      <c r="AQ16" t="s">
        <v>105</v>
      </c>
      <c r="AR16" t="s">
        <v>108</v>
      </c>
      <c r="AT16" t="s">
        <v>108</v>
      </c>
      <c r="AU16" t="s">
        <v>108</v>
      </c>
    </row>
    <row r="17" spans="1:10" ht="15">
      <c r="A17" t="s">
        <v>150</v>
      </c>
      <c r="B17" t="s">
        <v>151</v>
      </c>
      <c r="C17" t="s">
        <v>152</v>
      </c>
      <c r="D17">
        <v>85705</v>
      </c>
      <c r="E17" t="s">
        <v>122</v>
      </c>
      <c r="F17" t="s">
        <v>115</v>
      </c>
      <c r="G17" t="s">
        <v>124</v>
      </c>
      <c r="H17" t="s">
        <v>133</v>
      </c>
      <c r="I17" t="s">
        <v>104</v>
      </c>
      <c r="J17" t="s">
        <v>105</v>
      </c>
    </row>
    <row r="18" spans="1:52" ht="15">
      <c r="A18" t="s">
        <v>249</v>
      </c>
      <c r="B18" t="s">
        <v>151</v>
      </c>
      <c r="C18" t="s">
        <v>152</v>
      </c>
      <c r="D18">
        <v>85701</v>
      </c>
      <c r="E18" t="s">
        <v>131</v>
      </c>
      <c r="F18" t="s">
        <v>101</v>
      </c>
      <c r="G18" t="s">
        <v>155</v>
      </c>
      <c r="H18" t="s">
        <v>103</v>
      </c>
      <c r="I18" t="s">
        <v>156</v>
      </c>
      <c r="J18" t="s">
        <v>105</v>
      </c>
      <c r="K18" t="s">
        <v>37</v>
      </c>
      <c r="M18" t="s">
        <v>813</v>
      </c>
      <c r="O18" t="s">
        <v>250</v>
      </c>
      <c r="P18" t="s">
        <v>46</v>
      </c>
      <c r="Q18" t="s">
        <v>106</v>
      </c>
      <c r="R18" t="s">
        <v>838</v>
      </c>
      <c r="S18" t="s">
        <v>862</v>
      </c>
      <c r="U18" t="s">
        <v>105</v>
      </c>
      <c r="V18" t="s">
        <v>62</v>
      </c>
      <c r="W18">
        <v>2</v>
      </c>
      <c r="X18" t="s">
        <v>105</v>
      </c>
      <c r="Y18" t="s">
        <v>108</v>
      </c>
      <c r="Z18" t="s">
        <v>928</v>
      </c>
      <c r="AA18" t="s">
        <v>66</v>
      </c>
      <c r="AB18" t="s">
        <v>70</v>
      </c>
      <c r="AC18" t="s">
        <v>119</v>
      </c>
      <c r="AD18" t="s">
        <v>73</v>
      </c>
      <c r="AE18" t="s">
        <v>989</v>
      </c>
      <c r="AF18" t="s">
        <v>128</v>
      </c>
      <c r="AH18" t="s">
        <v>108</v>
      </c>
      <c r="AI18" t="s">
        <v>108</v>
      </c>
      <c r="AJ18" t="s">
        <v>105</v>
      </c>
      <c r="AK18" t="s">
        <v>108</v>
      </c>
      <c r="AL18" t="s">
        <v>997</v>
      </c>
      <c r="AM18" t="s">
        <v>160</v>
      </c>
      <c r="AN18" t="s">
        <v>84</v>
      </c>
      <c r="AO18" t="s">
        <v>1044</v>
      </c>
      <c r="AP18" t="s">
        <v>110</v>
      </c>
      <c r="AQ18" t="s">
        <v>108</v>
      </c>
      <c r="AR18" t="s">
        <v>108</v>
      </c>
      <c r="AT18" t="s">
        <v>108</v>
      </c>
      <c r="AU18" t="s">
        <v>108</v>
      </c>
      <c r="AZ18" t="s">
        <v>108</v>
      </c>
    </row>
    <row r="19" spans="1:52" ht="15">
      <c r="A19" t="s">
        <v>757</v>
      </c>
      <c r="B19" t="s">
        <v>758</v>
      </c>
      <c r="C19" t="s">
        <v>152</v>
      </c>
      <c r="D19">
        <v>85365</v>
      </c>
      <c r="E19" t="s">
        <v>131</v>
      </c>
      <c r="F19" t="s">
        <v>115</v>
      </c>
      <c r="G19" t="s">
        <v>102</v>
      </c>
      <c r="H19" t="s">
        <v>125</v>
      </c>
      <c r="I19" t="s">
        <v>116</v>
      </c>
      <c r="J19" t="s">
        <v>105</v>
      </c>
      <c r="K19" t="s">
        <v>39</v>
      </c>
      <c r="M19" t="s">
        <v>1087</v>
      </c>
      <c r="N19" t="s">
        <v>759</v>
      </c>
      <c r="O19" t="s">
        <v>760</v>
      </c>
      <c r="P19" t="s">
        <v>46</v>
      </c>
      <c r="Q19" t="s">
        <v>118</v>
      </c>
      <c r="R19" t="s">
        <v>49</v>
      </c>
      <c r="S19" t="s">
        <v>861</v>
      </c>
      <c r="U19" t="s">
        <v>105</v>
      </c>
      <c r="W19">
        <v>3</v>
      </c>
      <c r="X19" t="s">
        <v>105</v>
      </c>
      <c r="Y19" t="s">
        <v>105</v>
      </c>
      <c r="Z19" t="s">
        <v>65</v>
      </c>
      <c r="AA19" t="s">
        <v>967</v>
      </c>
      <c r="AB19" t="s">
        <v>976</v>
      </c>
      <c r="AC19" t="s">
        <v>119</v>
      </c>
      <c r="AD19" t="s">
        <v>982</v>
      </c>
      <c r="AE19" t="s">
        <v>994</v>
      </c>
      <c r="AF19" t="s">
        <v>128</v>
      </c>
      <c r="AH19" t="s">
        <v>105</v>
      </c>
      <c r="AI19" t="s">
        <v>105</v>
      </c>
      <c r="AJ19" t="s">
        <v>108</v>
      </c>
      <c r="AK19" t="s">
        <v>108</v>
      </c>
      <c r="AL19" t="s">
        <v>1005</v>
      </c>
      <c r="AM19" t="s">
        <v>145</v>
      </c>
      <c r="AN19" t="s">
        <v>1020</v>
      </c>
      <c r="AO19" t="s">
        <v>1044</v>
      </c>
      <c r="AP19" t="s">
        <v>110</v>
      </c>
      <c r="AQ19" t="s">
        <v>105</v>
      </c>
      <c r="AR19" t="s">
        <v>108</v>
      </c>
      <c r="AT19" t="s">
        <v>108</v>
      </c>
      <c r="AU19" t="s">
        <v>105</v>
      </c>
      <c r="AV19" t="s">
        <v>92</v>
      </c>
      <c r="AW19" t="s">
        <v>1053</v>
      </c>
      <c r="AX19" t="s">
        <v>1057</v>
      </c>
      <c r="AY19" t="s">
        <v>108</v>
      </c>
      <c r="AZ19" t="s">
        <v>105</v>
      </c>
    </row>
    <row r="20" spans="1:52" ht="15">
      <c r="A20" t="s">
        <v>324</v>
      </c>
      <c r="B20" t="s">
        <v>325</v>
      </c>
      <c r="C20" t="s">
        <v>283</v>
      </c>
      <c r="D20">
        <v>95926</v>
      </c>
      <c r="E20" t="s">
        <v>100</v>
      </c>
      <c r="F20" t="s">
        <v>123</v>
      </c>
      <c r="G20" t="s">
        <v>124</v>
      </c>
      <c r="H20" t="s">
        <v>133</v>
      </c>
      <c r="I20" t="s">
        <v>104</v>
      </c>
      <c r="J20" t="s">
        <v>105</v>
      </c>
      <c r="K20" t="s">
        <v>797</v>
      </c>
      <c r="M20" t="s">
        <v>810</v>
      </c>
      <c r="O20" t="s">
        <v>326</v>
      </c>
      <c r="P20" t="s">
        <v>46</v>
      </c>
      <c r="Q20" t="s">
        <v>106</v>
      </c>
      <c r="R20" t="s">
        <v>50</v>
      </c>
      <c r="S20" t="s">
        <v>55</v>
      </c>
      <c r="T20" t="s">
        <v>60</v>
      </c>
      <c r="U20" t="s">
        <v>105</v>
      </c>
      <c r="V20" t="s">
        <v>62</v>
      </c>
      <c r="W20">
        <v>1</v>
      </c>
      <c r="X20" t="s">
        <v>105</v>
      </c>
      <c r="Y20" t="s">
        <v>105</v>
      </c>
      <c r="Z20" t="s">
        <v>65</v>
      </c>
      <c r="AA20" t="s">
        <v>970</v>
      </c>
      <c r="AB20" t="s">
        <v>71</v>
      </c>
      <c r="AC20" s="1" t="s">
        <v>1129</v>
      </c>
      <c r="AD20" t="s">
        <v>73</v>
      </c>
      <c r="AE20" t="s">
        <v>991</v>
      </c>
      <c r="AF20" t="s">
        <v>128</v>
      </c>
      <c r="AH20" t="s">
        <v>108</v>
      </c>
      <c r="AI20" t="s">
        <v>105</v>
      </c>
      <c r="AJ20" t="s">
        <v>105</v>
      </c>
      <c r="AK20" t="s">
        <v>108</v>
      </c>
      <c r="AL20" t="s">
        <v>1001</v>
      </c>
      <c r="AM20" s="5">
        <v>2</v>
      </c>
      <c r="AN20" t="s">
        <v>1023</v>
      </c>
      <c r="AO20" t="s">
        <v>1046</v>
      </c>
      <c r="AQ20" t="s">
        <v>105</v>
      </c>
      <c r="AR20" t="s">
        <v>108</v>
      </c>
      <c r="AT20" t="s">
        <v>105</v>
      </c>
      <c r="AU20" t="s">
        <v>105</v>
      </c>
      <c r="AV20" t="s">
        <v>91</v>
      </c>
      <c r="AW20" t="s">
        <v>94</v>
      </c>
      <c r="AX20" t="s">
        <v>1059</v>
      </c>
      <c r="AY20" t="s">
        <v>105</v>
      </c>
      <c r="AZ20" t="s">
        <v>105</v>
      </c>
    </row>
    <row r="21" spans="1:31" ht="15">
      <c r="A21" t="s">
        <v>594</v>
      </c>
      <c r="B21" t="s">
        <v>595</v>
      </c>
      <c r="C21" t="s">
        <v>283</v>
      </c>
      <c r="D21">
        <v>90631</v>
      </c>
      <c r="E21" t="s">
        <v>149</v>
      </c>
      <c r="F21" t="s">
        <v>123</v>
      </c>
      <c r="G21" t="s">
        <v>155</v>
      </c>
      <c r="H21" t="s">
        <v>125</v>
      </c>
      <c r="I21" t="s">
        <v>104</v>
      </c>
      <c r="J21" t="s">
        <v>105</v>
      </c>
      <c r="K21" t="s">
        <v>794</v>
      </c>
      <c r="M21" t="s">
        <v>814</v>
      </c>
      <c r="O21" t="s">
        <v>596</v>
      </c>
      <c r="Q21" t="s">
        <v>118</v>
      </c>
      <c r="R21" t="s">
        <v>848</v>
      </c>
      <c r="S21" t="s">
        <v>54</v>
      </c>
      <c r="T21" t="s">
        <v>58</v>
      </c>
      <c r="U21" t="s">
        <v>105</v>
      </c>
      <c r="V21" t="s">
        <v>881</v>
      </c>
      <c r="W21">
        <v>1</v>
      </c>
      <c r="X21" t="s">
        <v>105</v>
      </c>
      <c r="Y21" t="s">
        <v>105</v>
      </c>
      <c r="Z21" t="s">
        <v>897</v>
      </c>
      <c r="AA21" t="s">
        <v>66</v>
      </c>
      <c r="AB21" t="s">
        <v>70</v>
      </c>
      <c r="AC21" t="s">
        <v>119</v>
      </c>
      <c r="AD21" t="s">
        <v>982</v>
      </c>
      <c r="AE21" t="s">
        <v>991</v>
      </c>
    </row>
    <row r="22" spans="1:10" ht="15">
      <c r="A22" t="s">
        <v>672</v>
      </c>
      <c r="B22" t="s">
        <v>673</v>
      </c>
      <c r="C22" t="s">
        <v>283</v>
      </c>
      <c r="D22">
        <v>90002</v>
      </c>
      <c r="E22" t="s">
        <v>143</v>
      </c>
      <c r="F22" t="s">
        <v>115</v>
      </c>
      <c r="G22" t="s">
        <v>102</v>
      </c>
      <c r="H22" t="s">
        <v>103</v>
      </c>
      <c r="I22" t="s">
        <v>156</v>
      </c>
      <c r="J22" t="s">
        <v>105</v>
      </c>
    </row>
    <row r="23" spans="1:52" ht="15">
      <c r="A23" t="s">
        <v>700</v>
      </c>
      <c r="B23" t="s">
        <v>701</v>
      </c>
      <c r="C23" t="s">
        <v>283</v>
      </c>
      <c r="D23">
        <v>92101</v>
      </c>
      <c r="E23" t="s">
        <v>122</v>
      </c>
      <c r="F23" t="s">
        <v>101</v>
      </c>
      <c r="G23" t="s">
        <v>155</v>
      </c>
      <c r="H23" t="s">
        <v>103</v>
      </c>
      <c r="I23" t="s">
        <v>156</v>
      </c>
      <c r="J23" t="s">
        <v>105</v>
      </c>
      <c r="K23" t="s">
        <v>37</v>
      </c>
      <c r="M23" t="s">
        <v>1101</v>
      </c>
      <c r="N23" t="s">
        <v>1096</v>
      </c>
      <c r="O23" t="s">
        <v>702</v>
      </c>
      <c r="P23" t="s">
        <v>703</v>
      </c>
      <c r="Q23" t="s">
        <v>106</v>
      </c>
      <c r="R23" t="s">
        <v>49</v>
      </c>
      <c r="S23" t="s">
        <v>55</v>
      </c>
      <c r="T23" t="s">
        <v>60</v>
      </c>
      <c r="U23" t="s">
        <v>108</v>
      </c>
      <c r="V23" t="s">
        <v>62</v>
      </c>
      <c r="W23">
        <v>1</v>
      </c>
      <c r="X23" t="s">
        <v>108</v>
      </c>
      <c r="Y23" t="s">
        <v>105</v>
      </c>
      <c r="Z23" t="s">
        <v>929</v>
      </c>
      <c r="AA23" t="s">
        <v>66</v>
      </c>
      <c r="AB23" t="s">
        <v>70</v>
      </c>
      <c r="AC23" t="s">
        <v>119</v>
      </c>
      <c r="AD23" t="s">
        <v>73</v>
      </c>
      <c r="AE23" t="s">
        <v>989</v>
      </c>
      <c r="AF23" t="s">
        <v>109</v>
      </c>
      <c r="AH23" t="s">
        <v>108</v>
      </c>
      <c r="AI23" t="s">
        <v>105</v>
      </c>
      <c r="AJ23" t="s">
        <v>105</v>
      </c>
      <c r="AK23" t="s">
        <v>108</v>
      </c>
      <c r="AL23" t="s">
        <v>79</v>
      </c>
      <c r="AM23" s="5">
        <v>1</v>
      </c>
      <c r="AN23" t="s">
        <v>1031</v>
      </c>
      <c r="AO23" t="s">
        <v>87</v>
      </c>
      <c r="AP23" t="s">
        <v>110</v>
      </c>
      <c r="AQ23" t="s">
        <v>105</v>
      </c>
      <c r="AR23" t="s">
        <v>108</v>
      </c>
      <c r="AT23" t="s">
        <v>108</v>
      </c>
      <c r="AU23" t="s">
        <v>105</v>
      </c>
      <c r="AV23" t="s">
        <v>91</v>
      </c>
      <c r="AW23" t="s">
        <v>1053</v>
      </c>
      <c r="AX23" t="s">
        <v>95</v>
      </c>
      <c r="AY23" t="s">
        <v>108</v>
      </c>
      <c r="AZ23" t="s">
        <v>108</v>
      </c>
    </row>
    <row r="24" spans="1:52" ht="15">
      <c r="A24" t="s">
        <v>420</v>
      </c>
      <c r="B24" t="s">
        <v>421</v>
      </c>
      <c r="C24" t="s">
        <v>283</v>
      </c>
      <c r="D24">
        <v>95687</v>
      </c>
      <c r="E24" t="s">
        <v>100</v>
      </c>
      <c r="F24" t="s">
        <v>123</v>
      </c>
      <c r="G24" t="s">
        <v>124</v>
      </c>
      <c r="H24" t="s">
        <v>103</v>
      </c>
      <c r="I24" t="s">
        <v>156</v>
      </c>
      <c r="J24" t="s">
        <v>105</v>
      </c>
      <c r="K24" t="s">
        <v>37</v>
      </c>
      <c r="M24" t="s">
        <v>805</v>
      </c>
      <c r="O24" t="s">
        <v>422</v>
      </c>
      <c r="P24" t="s">
        <v>46</v>
      </c>
      <c r="Q24" t="s">
        <v>127</v>
      </c>
      <c r="R24" t="s">
        <v>49</v>
      </c>
      <c r="S24" t="s">
        <v>54</v>
      </c>
      <c r="T24" t="s">
        <v>60</v>
      </c>
      <c r="U24" t="s">
        <v>105</v>
      </c>
      <c r="V24" t="s">
        <v>883</v>
      </c>
      <c r="W24">
        <v>2</v>
      </c>
      <c r="X24" t="s">
        <v>105</v>
      </c>
      <c r="Y24" t="s">
        <v>105</v>
      </c>
      <c r="Z24" t="s">
        <v>925</v>
      </c>
      <c r="AA24" t="s">
        <v>968</v>
      </c>
      <c r="AB24" t="s">
        <v>70</v>
      </c>
      <c r="AC24" s="1" t="s">
        <v>1129</v>
      </c>
      <c r="AD24" t="s">
        <v>980</v>
      </c>
      <c r="AE24" t="s">
        <v>77</v>
      </c>
      <c r="AF24" t="s">
        <v>109</v>
      </c>
      <c r="AH24" t="s">
        <v>105</v>
      </c>
      <c r="AI24" t="s">
        <v>108</v>
      </c>
      <c r="AJ24" t="s">
        <v>105</v>
      </c>
      <c r="AK24" t="s">
        <v>105</v>
      </c>
      <c r="AL24" t="s">
        <v>1006</v>
      </c>
      <c r="AM24" s="5">
        <v>3</v>
      </c>
      <c r="AN24" t="s">
        <v>1023</v>
      </c>
      <c r="AO24" t="s">
        <v>1045</v>
      </c>
      <c r="AP24" t="s">
        <v>110</v>
      </c>
      <c r="AQ24" t="s">
        <v>108</v>
      </c>
      <c r="AR24" t="s">
        <v>108</v>
      </c>
      <c r="AT24" t="s">
        <v>105</v>
      </c>
      <c r="AU24" t="s">
        <v>105</v>
      </c>
      <c r="AV24" t="s">
        <v>92</v>
      </c>
      <c r="AW24" t="s">
        <v>1053</v>
      </c>
      <c r="AX24" t="s">
        <v>1059</v>
      </c>
      <c r="AY24" t="s">
        <v>108</v>
      </c>
      <c r="AZ24" t="s">
        <v>108</v>
      </c>
    </row>
    <row r="25" spans="1:13" ht="15">
      <c r="A25" t="s">
        <v>582</v>
      </c>
      <c r="B25" t="s">
        <v>583</v>
      </c>
      <c r="C25" t="s">
        <v>192</v>
      </c>
      <c r="D25">
        <v>80204</v>
      </c>
      <c r="E25" t="s">
        <v>114</v>
      </c>
      <c r="F25" t="s">
        <v>101</v>
      </c>
      <c r="G25" t="s">
        <v>155</v>
      </c>
      <c r="H25" t="s">
        <v>103</v>
      </c>
      <c r="I25" t="s">
        <v>156</v>
      </c>
      <c r="J25" t="s">
        <v>105</v>
      </c>
      <c r="K25" t="s">
        <v>39</v>
      </c>
      <c r="M25" t="s">
        <v>802</v>
      </c>
    </row>
    <row r="26" spans="1:52" ht="15">
      <c r="A26" t="s">
        <v>746</v>
      </c>
      <c r="B26" t="s">
        <v>747</v>
      </c>
      <c r="C26" t="s">
        <v>192</v>
      </c>
      <c r="D26">
        <v>81631</v>
      </c>
      <c r="E26" t="s">
        <v>143</v>
      </c>
      <c r="F26" t="s">
        <v>132</v>
      </c>
      <c r="G26" t="s">
        <v>102</v>
      </c>
      <c r="H26" t="s">
        <v>125</v>
      </c>
      <c r="I26" t="s">
        <v>116</v>
      </c>
      <c r="J26" t="s">
        <v>105</v>
      </c>
      <c r="M26" t="s">
        <v>807</v>
      </c>
      <c r="O26" t="s">
        <v>161</v>
      </c>
      <c r="P26" t="s">
        <v>48</v>
      </c>
      <c r="Q26" t="s">
        <v>118</v>
      </c>
      <c r="R26" t="s">
        <v>846</v>
      </c>
      <c r="S26" t="s">
        <v>55</v>
      </c>
      <c r="T26" t="s">
        <v>870</v>
      </c>
      <c r="U26" t="s">
        <v>108</v>
      </c>
      <c r="V26" t="s">
        <v>886</v>
      </c>
      <c r="W26">
        <v>3</v>
      </c>
      <c r="X26" t="s">
        <v>108</v>
      </c>
      <c r="Y26" t="s">
        <v>105</v>
      </c>
      <c r="Z26" t="s">
        <v>927</v>
      </c>
      <c r="AA26" t="s">
        <v>970</v>
      </c>
      <c r="AB26" t="s">
        <v>71</v>
      </c>
      <c r="AC26" t="s">
        <v>119</v>
      </c>
      <c r="AD26" t="s">
        <v>982</v>
      </c>
      <c r="AE26" t="s">
        <v>989</v>
      </c>
      <c r="AF26" t="s">
        <v>128</v>
      </c>
      <c r="AH26" t="s">
        <v>108</v>
      </c>
      <c r="AI26" t="s">
        <v>105</v>
      </c>
      <c r="AJ26" t="s">
        <v>105</v>
      </c>
      <c r="AK26" t="s">
        <v>105</v>
      </c>
      <c r="AL26" t="s">
        <v>79</v>
      </c>
      <c r="AM26" s="5">
        <v>2</v>
      </c>
      <c r="AN26" t="s">
        <v>1025</v>
      </c>
      <c r="AO26" t="s">
        <v>1045</v>
      </c>
      <c r="AP26" t="s">
        <v>161</v>
      </c>
      <c r="AQ26" t="s">
        <v>105</v>
      </c>
      <c r="AR26" t="s">
        <v>108</v>
      </c>
      <c r="AT26" t="s">
        <v>105</v>
      </c>
      <c r="AU26" t="s">
        <v>105</v>
      </c>
      <c r="AV26" t="s">
        <v>1050</v>
      </c>
      <c r="AW26" t="s">
        <v>1053</v>
      </c>
      <c r="AX26" t="s">
        <v>1058</v>
      </c>
      <c r="AY26" t="s">
        <v>105</v>
      </c>
      <c r="AZ26" t="s">
        <v>105</v>
      </c>
    </row>
    <row r="27" spans="1:52" ht="15">
      <c r="A27" t="s">
        <v>440</v>
      </c>
      <c r="B27" t="s">
        <v>441</v>
      </c>
      <c r="C27" t="s">
        <v>192</v>
      </c>
      <c r="D27">
        <v>80525</v>
      </c>
      <c r="E27" t="s">
        <v>149</v>
      </c>
      <c r="F27" t="s">
        <v>123</v>
      </c>
      <c r="G27" t="s">
        <v>124</v>
      </c>
      <c r="H27" t="s">
        <v>125</v>
      </c>
      <c r="I27" t="s">
        <v>156</v>
      </c>
      <c r="J27" t="s">
        <v>105</v>
      </c>
      <c r="K27" t="s">
        <v>37</v>
      </c>
      <c r="M27" t="s">
        <v>807</v>
      </c>
      <c r="O27" t="s">
        <v>442</v>
      </c>
      <c r="P27" t="s">
        <v>46</v>
      </c>
      <c r="Q27" t="s">
        <v>106</v>
      </c>
      <c r="R27" t="s">
        <v>50</v>
      </c>
      <c r="S27" t="s">
        <v>858</v>
      </c>
      <c r="T27" t="s">
        <v>60</v>
      </c>
      <c r="U27" t="s">
        <v>108</v>
      </c>
      <c r="V27" t="s">
        <v>883</v>
      </c>
      <c r="W27">
        <v>1</v>
      </c>
      <c r="X27" t="s">
        <v>108</v>
      </c>
      <c r="Y27" t="s">
        <v>105</v>
      </c>
      <c r="Z27" t="s">
        <v>901</v>
      </c>
      <c r="AA27" t="s">
        <v>967</v>
      </c>
      <c r="AB27" t="s">
        <v>977</v>
      </c>
      <c r="AC27" t="s">
        <v>119</v>
      </c>
      <c r="AD27" t="s">
        <v>981</v>
      </c>
      <c r="AE27" t="s">
        <v>995</v>
      </c>
      <c r="AF27" t="s">
        <v>128</v>
      </c>
      <c r="AH27" t="s">
        <v>105</v>
      </c>
      <c r="AI27" t="s">
        <v>105</v>
      </c>
      <c r="AJ27" t="s">
        <v>105</v>
      </c>
      <c r="AK27" t="s">
        <v>108</v>
      </c>
      <c r="AL27" t="s">
        <v>79</v>
      </c>
      <c r="AM27" t="s">
        <v>160</v>
      </c>
      <c r="AN27" t="s">
        <v>1037</v>
      </c>
      <c r="AO27" t="s">
        <v>1045</v>
      </c>
      <c r="AP27" t="s">
        <v>161</v>
      </c>
      <c r="AQ27" t="s">
        <v>108</v>
      </c>
      <c r="AR27" t="s">
        <v>89</v>
      </c>
      <c r="AS27" t="s">
        <v>443</v>
      </c>
      <c r="AT27" t="s">
        <v>105</v>
      </c>
      <c r="AU27" t="s">
        <v>105</v>
      </c>
      <c r="AV27" t="s">
        <v>1048</v>
      </c>
      <c r="AW27" t="s">
        <v>1053</v>
      </c>
      <c r="AX27" t="s">
        <v>1065</v>
      </c>
      <c r="AY27" t="s">
        <v>108</v>
      </c>
      <c r="AZ27" t="s">
        <v>105</v>
      </c>
    </row>
    <row r="28" spans="1:21" ht="15">
      <c r="A28" t="s">
        <v>304</v>
      </c>
      <c r="B28" t="s">
        <v>305</v>
      </c>
      <c r="C28" t="s">
        <v>192</v>
      </c>
      <c r="D28">
        <v>80244</v>
      </c>
      <c r="E28" t="s">
        <v>149</v>
      </c>
      <c r="F28" t="s">
        <v>123</v>
      </c>
      <c r="G28" t="s">
        <v>124</v>
      </c>
      <c r="H28" t="s">
        <v>133</v>
      </c>
      <c r="I28" t="s">
        <v>104</v>
      </c>
      <c r="J28" t="s">
        <v>105</v>
      </c>
      <c r="K28" t="s">
        <v>37</v>
      </c>
      <c r="M28" t="s">
        <v>812</v>
      </c>
      <c r="O28" t="s">
        <v>306</v>
      </c>
      <c r="P28" t="s">
        <v>46</v>
      </c>
      <c r="Q28" t="s">
        <v>106</v>
      </c>
      <c r="R28" t="s">
        <v>835</v>
      </c>
      <c r="S28" t="s">
        <v>861</v>
      </c>
      <c r="T28" t="s">
        <v>870</v>
      </c>
      <c r="U28" t="s">
        <v>105</v>
      </c>
    </row>
    <row r="29" spans="1:52" ht="15">
      <c r="A29" t="s">
        <v>457</v>
      </c>
      <c r="B29" t="s">
        <v>458</v>
      </c>
      <c r="C29" t="s">
        <v>459</v>
      </c>
      <c r="D29">
        <v>6810</v>
      </c>
      <c r="E29" t="s">
        <v>143</v>
      </c>
      <c r="F29" t="s">
        <v>123</v>
      </c>
      <c r="G29" t="s">
        <v>102</v>
      </c>
      <c r="H29" t="s">
        <v>103</v>
      </c>
      <c r="I29" t="s">
        <v>156</v>
      </c>
      <c r="J29" t="s">
        <v>105</v>
      </c>
      <c r="K29" t="s">
        <v>796</v>
      </c>
      <c r="M29" t="s">
        <v>810</v>
      </c>
      <c r="O29" t="s">
        <v>460</v>
      </c>
      <c r="P29" t="s">
        <v>824</v>
      </c>
      <c r="Q29" t="s">
        <v>127</v>
      </c>
      <c r="R29" t="s">
        <v>833</v>
      </c>
      <c r="S29" t="s">
        <v>55</v>
      </c>
      <c r="T29" t="s">
        <v>870</v>
      </c>
      <c r="U29" t="s">
        <v>108</v>
      </c>
      <c r="W29">
        <v>1</v>
      </c>
      <c r="X29" t="s">
        <v>105</v>
      </c>
      <c r="Y29" t="s">
        <v>105</v>
      </c>
      <c r="Z29" t="s">
        <v>910</v>
      </c>
      <c r="AA29" t="s">
        <v>969</v>
      </c>
      <c r="AB29" t="s">
        <v>70</v>
      </c>
      <c r="AC29" t="s">
        <v>119</v>
      </c>
      <c r="AD29" t="s">
        <v>984</v>
      </c>
      <c r="AE29" t="s">
        <v>989</v>
      </c>
      <c r="AF29" t="s">
        <v>128</v>
      </c>
      <c r="AH29" t="s">
        <v>108</v>
      </c>
      <c r="AI29" t="s">
        <v>105</v>
      </c>
      <c r="AJ29" t="s">
        <v>105</v>
      </c>
      <c r="AK29" t="s">
        <v>108</v>
      </c>
      <c r="AL29" t="s">
        <v>79</v>
      </c>
      <c r="AM29" t="s">
        <v>145</v>
      </c>
      <c r="AN29" t="s">
        <v>1030</v>
      </c>
      <c r="AO29" t="s">
        <v>85</v>
      </c>
      <c r="AQ29" t="s">
        <v>108</v>
      </c>
      <c r="AR29" t="s">
        <v>108</v>
      </c>
      <c r="AT29" t="s">
        <v>105</v>
      </c>
      <c r="AU29" t="s">
        <v>105</v>
      </c>
      <c r="AV29" t="s">
        <v>1049</v>
      </c>
      <c r="AW29" t="s">
        <v>1053</v>
      </c>
      <c r="AX29" t="s">
        <v>1057</v>
      </c>
      <c r="AY29" t="s">
        <v>108</v>
      </c>
      <c r="AZ29" t="s">
        <v>105</v>
      </c>
    </row>
    <row r="30" spans="1:52" ht="15">
      <c r="A30" t="s">
        <v>536</v>
      </c>
      <c r="B30" t="s">
        <v>537</v>
      </c>
      <c r="C30" t="s">
        <v>459</v>
      </c>
      <c r="D30">
        <v>6082</v>
      </c>
      <c r="E30" t="s">
        <v>143</v>
      </c>
      <c r="F30" t="s">
        <v>132</v>
      </c>
      <c r="G30" t="s">
        <v>102</v>
      </c>
      <c r="H30" t="s">
        <v>103</v>
      </c>
      <c r="I30" t="s">
        <v>104</v>
      </c>
      <c r="J30" t="s">
        <v>105</v>
      </c>
      <c r="K30" t="s">
        <v>37</v>
      </c>
      <c r="M30" t="s">
        <v>1102</v>
      </c>
      <c r="N30" t="s">
        <v>1097</v>
      </c>
      <c r="P30" t="s">
        <v>831</v>
      </c>
      <c r="Q30" t="s">
        <v>106</v>
      </c>
      <c r="R30" t="s">
        <v>850</v>
      </c>
      <c r="S30" t="s">
        <v>856</v>
      </c>
      <c r="T30" t="s">
        <v>874</v>
      </c>
      <c r="U30" t="s">
        <v>105</v>
      </c>
      <c r="W30">
        <v>2</v>
      </c>
      <c r="X30" t="s">
        <v>105</v>
      </c>
      <c r="Y30" t="s">
        <v>105</v>
      </c>
      <c r="Z30" t="s">
        <v>941</v>
      </c>
      <c r="AA30" t="s">
        <v>969</v>
      </c>
      <c r="AB30" t="s">
        <v>70</v>
      </c>
      <c r="AC30" t="s">
        <v>119</v>
      </c>
      <c r="AD30" t="s">
        <v>982</v>
      </c>
      <c r="AE30" t="s">
        <v>989</v>
      </c>
      <c r="AF30" t="s">
        <v>128</v>
      </c>
      <c r="AH30" t="s">
        <v>108</v>
      </c>
      <c r="AI30" t="s">
        <v>108</v>
      </c>
      <c r="AJ30" t="s">
        <v>108</v>
      </c>
      <c r="AK30" t="s">
        <v>108</v>
      </c>
      <c r="AL30" t="s">
        <v>997</v>
      </c>
      <c r="AM30" t="s">
        <v>160</v>
      </c>
      <c r="AN30" t="s">
        <v>1028</v>
      </c>
      <c r="AO30" t="s">
        <v>1045</v>
      </c>
      <c r="AP30" t="s">
        <v>110</v>
      </c>
      <c r="AQ30" t="s">
        <v>108</v>
      </c>
      <c r="AR30" t="s">
        <v>108</v>
      </c>
      <c r="AT30" t="s">
        <v>108</v>
      </c>
      <c r="AU30" t="s">
        <v>105</v>
      </c>
      <c r="AV30" t="s">
        <v>91</v>
      </c>
      <c r="AW30" t="s">
        <v>1053</v>
      </c>
      <c r="AX30" t="s">
        <v>1057</v>
      </c>
      <c r="AY30" t="s">
        <v>105</v>
      </c>
      <c r="AZ30" t="s">
        <v>105</v>
      </c>
    </row>
    <row r="31" spans="1:21" ht="15">
      <c r="A31" t="s">
        <v>668</v>
      </c>
      <c r="B31" t="s">
        <v>246</v>
      </c>
      <c r="C31" t="s">
        <v>459</v>
      </c>
      <c r="D31">
        <v>6040</v>
      </c>
      <c r="E31" t="s">
        <v>122</v>
      </c>
      <c r="F31" t="s">
        <v>132</v>
      </c>
      <c r="G31" t="s">
        <v>155</v>
      </c>
      <c r="H31" t="s">
        <v>133</v>
      </c>
      <c r="I31" t="s">
        <v>104</v>
      </c>
      <c r="J31" t="s">
        <v>105</v>
      </c>
      <c r="K31" t="s">
        <v>37</v>
      </c>
      <c r="P31" t="s">
        <v>46</v>
      </c>
      <c r="Q31" t="s">
        <v>118</v>
      </c>
      <c r="R31" t="s">
        <v>49</v>
      </c>
      <c r="S31" t="s">
        <v>54</v>
      </c>
      <c r="T31" t="s">
        <v>60</v>
      </c>
      <c r="U31" t="s">
        <v>105</v>
      </c>
    </row>
    <row r="32" spans="1:13" ht="15">
      <c r="A32" t="s">
        <v>245</v>
      </c>
      <c r="B32" t="s">
        <v>246</v>
      </c>
      <c r="C32" t="s">
        <v>459</v>
      </c>
      <c r="D32">
        <v>6040</v>
      </c>
      <c r="E32" t="s">
        <v>131</v>
      </c>
      <c r="F32" t="s">
        <v>132</v>
      </c>
      <c r="G32" t="s">
        <v>102</v>
      </c>
      <c r="H32" t="s">
        <v>103</v>
      </c>
      <c r="I32" t="s">
        <v>156</v>
      </c>
      <c r="J32" t="s">
        <v>105</v>
      </c>
      <c r="M32" t="s">
        <v>805</v>
      </c>
    </row>
    <row r="33" spans="1:14" ht="15">
      <c r="A33" t="s">
        <v>543</v>
      </c>
      <c r="B33" t="s">
        <v>544</v>
      </c>
      <c r="C33" t="s">
        <v>459</v>
      </c>
      <c r="D33">
        <v>6050</v>
      </c>
      <c r="E33" t="s">
        <v>143</v>
      </c>
      <c r="F33" t="s">
        <v>132</v>
      </c>
      <c r="G33" t="s">
        <v>124</v>
      </c>
      <c r="H33" t="s">
        <v>103</v>
      </c>
      <c r="I33" t="s">
        <v>156</v>
      </c>
      <c r="J33" t="s">
        <v>105</v>
      </c>
      <c r="K33" t="s">
        <v>37</v>
      </c>
      <c r="M33" t="s">
        <v>1103</v>
      </c>
      <c r="N33" t="s">
        <v>1098</v>
      </c>
    </row>
    <row r="34" spans="1:52" ht="15">
      <c r="A34" t="s">
        <v>284</v>
      </c>
      <c r="B34" t="s">
        <v>164</v>
      </c>
      <c r="C34" t="s">
        <v>285</v>
      </c>
      <c r="D34">
        <v>20001</v>
      </c>
      <c r="E34" t="s">
        <v>131</v>
      </c>
      <c r="F34" t="s">
        <v>101</v>
      </c>
      <c r="G34" t="s">
        <v>155</v>
      </c>
      <c r="H34" t="s">
        <v>103</v>
      </c>
      <c r="I34" t="s">
        <v>156</v>
      </c>
      <c r="J34" t="s">
        <v>105</v>
      </c>
      <c r="K34" t="s">
        <v>798</v>
      </c>
      <c r="M34" t="s">
        <v>1104</v>
      </c>
      <c r="N34" t="s">
        <v>1099</v>
      </c>
      <c r="O34" t="s">
        <v>286</v>
      </c>
      <c r="P34" t="s">
        <v>44</v>
      </c>
      <c r="Q34" t="s">
        <v>118</v>
      </c>
      <c r="R34" t="s">
        <v>851</v>
      </c>
      <c r="S34" t="s">
        <v>55</v>
      </c>
      <c r="T34" t="s">
        <v>60</v>
      </c>
      <c r="U34" t="s">
        <v>105</v>
      </c>
      <c r="V34" t="s">
        <v>62</v>
      </c>
      <c r="W34" t="s">
        <v>178</v>
      </c>
      <c r="X34" t="s">
        <v>108</v>
      </c>
      <c r="Y34" t="s">
        <v>105</v>
      </c>
      <c r="Z34" t="s">
        <v>930</v>
      </c>
      <c r="AA34" t="s">
        <v>66</v>
      </c>
      <c r="AB34" t="s">
        <v>70</v>
      </c>
      <c r="AC34" t="s">
        <v>119</v>
      </c>
      <c r="AD34" t="s">
        <v>980</v>
      </c>
      <c r="AE34" t="s">
        <v>77</v>
      </c>
      <c r="AF34" t="s">
        <v>109</v>
      </c>
      <c r="AH34" t="s">
        <v>108</v>
      </c>
      <c r="AI34" t="s">
        <v>108</v>
      </c>
      <c r="AJ34" t="s">
        <v>108</v>
      </c>
      <c r="AK34" t="s">
        <v>108</v>
      </c>
      <c r="AL34" t="s">
        <v>1001</v>
      </c>
      <c r="AM34" t="s">
        <v>160</v>
      </c>
      <c r="AN34" t="s">
        <v>1040</v>
      </c>
      <c r="AO34" t="s">
        <v>1046</v>
      </c>
      <c r="AP34" t="s">
        <v>110</v>
      </c>
      <c r="AQ34" t="s">
        <v>108</v>
      </c>
      <c r="AR34" t="s">
        <v>108</v>
      </c>
      <c r="AT34" t="s">
        <v>108</v>
      </c>
      <c r="AU34" t="s">
        <v>105</v>
      </c>
      <c r="AV34" t="s">
        <v>1050</v>
      </c>
      <c r="AW34" t="s">
        <v>1053</v>
      </c>
      <c r="AX34" t="s">
        <v>1066</v>
      </c>
      <c r="AY34" t="s">
        <v>108</v>
      </c>
      <c r="AZ34" t="s">
        <v>108</v>
      </c>
    </row>
    <row r="35" spans="1:13" ht="15">
      <c r="A35" t="s">
        <v>538</v>
      </c>
      <c r="B35" t="s">
        <v>539</v>
      </c>
      <c r="C35" t="s">
        <v>623</v>
      </c>
      <c r="D35">
        <v>33314</v>
      </c>
      <c r="E35" t="s">
        <v>131</v>
      </c>
      <c r="F35" t="s">
        <v>115</v>
      </c>
      <c r="G35" t="s">
        <v>124</v>
      </c>
      <c r="H35" t="s">
        <v>133</v>
      </c>
      <c r="I35" t="s">
        <v>104</v>
      </c>
      <c r="J35" t="s">
        <v>105</v>
      </c>
      <c r="M35" t="s">
        <v>43</v>
      </c>
    </row>
    <row r="36" spans="1:10" ht="15">
      <c r="A36" t="s">
        <v>355</v>
      </c>
      <c r="B36" t="s">
        <v>356</v>
      </c>
      <c r="C36" t="s">
        <v>623</v>
      </c>
      <c r="D36">
        <v>33820</v>
      </c>
      <c r="E36" t="s">
        <v>131</v>
      </c>
      <c r="F36" t="s">
        <v>123</v>
      </c>
      <c r="G36" t="s">
        <v>124</v>
      </c>
      <c r="H36" t="s">
        <v>125</v>
      </c>
      <c r="I36" t="s">
        <v>156</v>
      </c>
      <c r="J36" t="s">
        <v>105</v>
      </c>
    </row>
    <row r="37" spans="1:13" ht="15">
      <c r="A37" t="s">
        <v>621</v>
      </c>
      <c r="B37" t="s">
        <v>622</v>
      </c>
      <c r="C37" t="s">
        <v>623</v>
      </c>
      <c r="D37">
        <v>33801</v>
      </c>
      <c r="E37" t="s">
        <v>131</v>
      </c>
      <c r="F37" t="s">
        <v>123</v>
      </c>
      <c r="G37" t="s">
        <v>124</v>
      </c>
      <c r="H37" t="s">
        <v>103</v>
      </c>
      <c r="I37" t="s">
        <v>156</v>
      </c>
      <c r="J37" t="s">
        <v>105</v>
      </c>
      <c r="K37" t="s">
        <v>37</v>
      </c>
      <c r="M37" t="s">
        <v>811</v>
      </c>
    </row>
    <row r="38" spans="1:13" ht="15">
      <c r="A38" t="s">
        <v>575</v>
      </c>
      <c r="B38" t="s">
        <v>576</v>
      </c>
      <c r="C38" t="s">
        <v>623</v>
      </c>
      <c r="D38">
        <v>34113</v>
      </c>
      <c r="E38" t="s">
        <v>114</v>
      </c>
      <c r="F38" t="s">
        <v>101</v>
      </c>
      <c r="G38" t="s">
        <v>124</v>
      </c>
      <c r="H38" t="s">
        <v>125</v>
      </c>
      <c r="I38" t="s">
        <v>156</v>
      </c>
      <c r="J38" t="s">
        <v>105</v>
      </c>
      <c r="K38" t="s">
        <v>794</v>
      </c>
      <c r="M38" t="s">
        <v>42</v>
      </c>
    </row>
    <row r="39" spans="1:51" ht="15">
      <c r="A39" t="s">
        <v>399</v>
      </c>
      <c r="B39" t="s">
        <v>287</v>
      </c>
      <c r="C39" t="s">
        <v>623</v>
      </c>
      <c r="D39">
        <v>32177</v>
      </c>
      <c r="E39" t="s">
        <v>114</v>
      </c>
      <c r="F39" t="s">
        <v>132</v>
      </c>
      <c r="G39" t="s">
        <v>124</v>
      </c>
      <c r="H39" t="s">
        <v>133</v>
      </c>
      <c r="I39" t="s">
        <v>116</v>
      </c>
      <c r="J39" t="s">
        <v>105</v>
      </c>
      <c r="K39" t="s">
        <v>39</v>
      </c>
      <c r="M39" t="s">
        <v>813</v>
      </c>
      <c r="O39" t="s">
        <v>400</v>
      </c>
      <c r="P39" t="s">
        <v>47</v>
      </c>
      <c r="Q39" t="s">
        <v>106</v>
      </c>
      <c r="R39" t="s">
        <v>838</v>
      </c>
      <c r="S39" t="s">
        <v>54</v>
      </c>
      <c r="T39" t="s">
        <v>60</v>
      </c>
      <c r="U39" t="s">
        <v>108</v>
      </c>
      <c r="V39" t="s">
        <v>62</v>
      </c>
      <c r="W39">
        <v>1</v>
      </c>
      <c r="X39" t="s">
        <v>108</v>
      </c>
      <c r="Y39" t="s">
        <v>105</v>
      </c>
      <c r="Z39" t="s">
        <v>906</v>
      </c>
      <c r="AA39" t="s">
        <v>66</v>
      </c>
      <c r="AB39" t="s">
        <v>70</v>
      </c>
      <c r="AC39" t="s">
        <v>119</v>
      </c>
      <c r="AD39" t="s">
        <v>73</v>
      </c>
      <c r="AE39" t="s">
        <v>77</v>
      </c>
      <c r="AF39" t="s">
        <v>128</v>
      </c>
      <c r="AH39" t="s">
        <v>108</v>
      </c>
      <c r="AI39" t="s">
        <v>105</v>
      </c>
      <c r="AJ39" t="s">
        <v>105</v>
      </c>
      <c r="AK39" t="s">
        <v>108</v>
      </c>
      <c r="AL39" t="s">
        <v>79</v>
      </c>
      <c r="AM39" t="s">
        <v>145</v>
      </c>
      <c r="AN39" t="s">
        <v>80</v>
      </c>
      <c r="AO39" t="s">
        <v>87</v>
      </c>
      <c r="AP39" t="s">
        <v>110</v>
      </c>
      <c r="AQ39" t="s">
        <v>108</v>
      </c>
      <c r="AR39" t="s">
        <v>108</v>
      </c>
      <c r="AT39" t="s">
        <v>108</v>
      </c>
      <c r="AU39" t="s">
        <v>105</v>
      </c>
      <c r="AV39" t="s">
        <v>91</v>
      </c>
      <c r="AW39" t="s">
        <v>94</v>
      </c>
      <c r="AX39" t="s">
        <v>96</v>
      </c>
      <c r="AY39" t="s">
        <v>108</v>
      </c>
    </row>
    <row r="40" spans="1:52" ht="15">
      <c r="A40" t="s">
        <v>317</v>
      </c>
      <c r="B40" t="s">
        <v>318</v>
      </c>
      <c r="C40" t="s">
        <v>623</v>
      </c>
      <c r="D40">
        <v>32937</v>
      </c>
      <c r="E40" t="s">
        <v>131</v>
      </c>
      <c r="F40" t="s">
        <v>115</v>
      </c>
      <c r="G40" t="s">
        <v>102</v>
      </c>
      <c r="H40" t="s">
        <v>103</v>
      </c>
      <c r="I40" t="s">
        <v>156</v>
      </c>
      <c r="J40" t="s">
        <v>105</v>
      </c>
      <c r="K40" t="s">
        <v>37</v>
      </c>
      <c r="M40" t="s">
        <v>816</v>
      </c>
      <c r="O40" t="s">
        <v>319</v>
      </c>
      <c r="P40" t="s">
        <v>48</v>
      </c>
      <c r="Q40" t="s">
        <v>106</v>
      </c>
      <c r="R40" t="s">
        <v>833</v>
      </c>
      <c r="S40" t="s">
        <v>864</v>
      </c>
      <c r="T40" t="s">
        <v>870</v>
      </c>
      <c r="U40" t="s">
        <v>108</v>
      </c>
      <c r="V40" t="s">
        <v>881</v>
      </c>
      <c r="W40">
        <v>1</v>
      </c>
      <c r="X40" t="s">
        <v>108</v>
      </c>
      <c r="Y40" t="s">
        <v>105</v>
      </c>
      <c r="Z40" t="s">
        <v>907</v>
      </c>
      <c r="AA40" t="s">
        <v>969</v>
      </c>
      <c r="AB40" t="s">
        <v>70</v>
      </c>
      <c r="AC40" t="s">
        <v>119</v>
      </c>
      <c r="AD40" t="s">
        <v>73</v>
      </c>
      <c r="AE40" t="s">
        <v>77</v>
      </c>
      <c r="AF40" t="s">
        <v>128</v>
      </c>
      <c r="AH40" t="s">
        <v>108</v>
      </c>
      <c r="AI40" t="s">
        <v>108</v>
      </c>
      <c r="AJ40" t="s">
        <v>108</v>
      </c>
      <c r="AK40" t="s">
        <v>108</v>
      </c>
      <c r="AL40" t="s">
        <v>79</v>
      </c>
      <c r="AM40" t="s">
        <v>145</v>
      </c>
      <c r="AN40" t="s">
        <v>1028</v>
      </c>
      <c r="AO40" t="s">
        <v>87</v>
      </c>
      <c r="AP40" t="s">
        <v>161</v>
      </c>
      <c r="AQ40" t="s">
        <v>108</v>
      </c>
      <c r="AR40" t="s">
        <v>108</v>
      </c>
      <c r="AT40" t="s">
        <v>108</v>
      </c>
      <c r="AU40" t="s">
        <v>108</v>
      </c>
      <c r="AZ40" t="s">
        <v>108</v>
      </c>
    </row>
    <row r="41" spans="1:13" ht="15">
      <c r="A41" t="s">
        <v>353</v>
      </c>
      <c r="B41" t="s">
        <v>354</v>
      </c>
      <c r="C41" t="s">
        <v>623</v>
      </c>
      <c r="D41">
        <v>33401</v>
      </c>
      <c r="E41" t="s">
        <v>143</v>
      </c>
      <c r="F41" t="s">
        <v>123</v>
      </c>
      <c r="G41" t="s">
        <v>124</v>
      </c>
      <c r="H41" t="s">
        <v>103</v>
      </c>
      <c r="I41" t="s">
        <v>156</v>
      </c>
      <c r="J41" t="s">
        <v>105</v>
      </c>
      <c r="K41" t="s">
        <v>37</v>
      </c>
      <c r="M41" t="s">
        <v>814</v>
      </c>
    </row>
    <row r="42" spans="1:13" ht="15">
      <c r="A42" t="s">
        <v>660</v>
      </c>
      <c r="B42" t="s">
        <v>661</v>
      </c>
      <c r="C42" t="s">
        <v>623</v>
      </c>
      <c r="D42">
        <v>32696</v>
      </c>
      <c r="E42" t="s">
        <v>149</v>
      </c>
      <c r="F42" t="s">
        <v>132</v>
      </c>
      <c r="G42" t="s">
        <v>124</v>
      </c>
      <c r="H42" t="s">
        <v>125</v>
      </c>
      <c r="I42" t="s">
        <v>187</v>
      </c>
      <c r="J42" t="s">
        <v>105</v>
      </c>
      <c r="K42" t="s">
        <v>37</v>
      </c>
      <c r="M42" t="s">
        <v>809</v>
      </c>
    </row>
    <row r="43" spans="1:27" ht="15">
      <c r="A43" t="s">
        <v>761</v>
      </c>
      <c r="B43" t="s">
        <v>762</v>
      </c>
      <c r="C43" t="s">
        <v>787</v>
      </c>
      <c r="D43">
        <v>30316</v>
      </c>
      <c r="E43" t="s">
        <v>149</v>
      </c>
      <c r="F43" t="s">
        <v>101</v>
      </c>
      <c r="G43" t="s">
        <v>155</v>
      </c>
      <c r="H43" t="s">
        <v>125</v>
      </c>
      <c r="I43" t="s">
        <v>156</v>
      </c>
      <c r="J43" t="s">
        <v>105</v>
      </c>
      <c r="K43" t="s">
        <v>794</v>
      </c>
      <c r="M43" t="s">
        <v>1105</v>
      </c>
      <c r="N43" t="s">
        <v>1100</v>
      </c>
      <c r="O43" t="s">
        <v>763</v>
      </c>
      <c r="P43" t="s">
        <v>764</v>
      </c>
      <c r="Q43" t="s">
        <v>106</v>
      </c>
      <c r="R43" t="s">
        <v>852</v>
      </c>
      <c r="S43" t="s">
        <v>856</v>
      </c>
      <c r="T43" t="s">
        <v>60</v>
      </c>
      <c r="U43" t="s">
        <v>108</v>
      </c>
      <c r="V43" t="s">
        <v>885</v>
      </c>
      <c r="W43">
        <v>2</v>
      </c>
      <c r="X43" t="s">
        <v>108</v>
      </c>
      <c r="Y43" t="s">
        <v>105</v>
      </c>
      <c r="Z43" t="s">
        <v>931</v>
      </c>
      <c r="AA43" t="s">
        <v>971</v>
      </c>
    </row>
    <row r="44" spans="1:10" ht="15">
      <c r="A44" t="s">
        <v>640</v>
      </c>
      <c r="B44" t="s">
        <v>641</v>
      </c>
      <c r="C44" t="s">
        <v>787</v>
      </c>
      <c r="D44">
        <v>30062</v>
      </c>
      <c r="E44" t="s">
        <v>122</v>
      </c>
      <c r="F44" t="s">
        <v>101</v>
      </c>
      <c r="G44" t="s">
        <v>155</v>
      </c>
      <c r="H44" t="s">
        <v>125</v>
      </c>
      <c r="I44" t="s">
        <v>104</v>
      </c>
      <c r="J44" t="s">
        <v>105</v>
      </c>
    </row>
    <row r="45" spans="1:52" ht="15">
      <c r="A45" t="s">
        <v>98</v>
      </c>
      <c r="B45" t="s">
        <v>99</v>
      </c>
      <c r="C45" t="s">
        <v>787</v>
      </c>
      <c r="D45">
        <v>31409</v>
      </c>
      <c r="E45" t="s">
        <v>100</v>
      </c>
      <c r="F45" t="s">
        <v>101</v>
      </c>
      <c r="G45" t="s">
        <v>102</v>
      </c>
      <c r="H45" t="s">
        <v>103</v>
      </c>
      <c r="I45" t="s">
        <v>104</v>
      </c>
      <c r="J45" t="s">
        <v>105</v>
      </c>
      <c r="K45" t="s">
        <v>37</v>
      </c>
      <c r="M45" t="s">
        <v>810</v>
      </c>
      <c r="O45" t="s">
        <v>98</v>
      </c>
      <c r="P45" t="s">
        <v>46</v>
      </c>
      <c r="Q45" t="s">
        <v>106</v>
      </c>
      <c r="R45" t="s">
        <v>49</v>
      </c>
      <c r="S45" t="s">
        <v>107</v>
      </c>
      <c r="T45" t="s">
        <v>60</v>
      </c>
      <c r="U45" t="s">
        <v>105</v>
      </c>
      <c r="W45">
        <v>2</v>
      </c>
      <c r="X45" t="s">
        <v>105</v>
      </c>
      <c r="Y45" t="s">
        <v>108</v>
      </c>
      <c r="Z45" t="s">
        <v>45</v>
      </c>
      <c r="AA45" t="s">
        <v>69</v>
      </c>
      <c r="AB45" t="s">
        <v>70</v>
      </c>
      <c r="AC45" s="1" t="s">
        <v>1129</v>
      </c>
      <c r="AD45" t="s">
        <v>979</v>
      </c>
      <c r="AE45" t="s">
        <v>77</v>
      </c>
      <c r="AF45" t="s">
        <v>109</v>
      </c>
      <c r="AH45" t="s">
        <v>108</v>
      </c>
      <c r="AI45" t="s">
        <v>105</v>
      </c>
      <c r="AJ45" t="s">
        <v>105</v>
      </c>
      <c r="AK45" t="s">
        <v>108</v>
      </c>
      <c r="AL45" t="s">
        <v>997</v>
      </c>
      <c r="AM45" s="5">
        <v>3</v>
      </c>
      <c r="AN45" t="s">
        <v>1030</v>
      </c>
      <c r="AO45" t="s">
        <v>87</v>
      </c>
      <c r="AP45" t="s">
        <v>110</v>
      </c>
      <c r="AQ45" t="s">
        <v>108</v>
      </c>
      <c r="AR45" t="s">
        <v>108</v>
      </c>
      <c r="AT45" t="s">
        <v>108</v>
      </c>
      <c r="AU45" t="s">
        <v>108</v>
      </c>
      <c r="AZ45" t="s">
        <v>105</v>
      </c>
    </row>
    <row r="46" spans="1:10" ht="15">
      <c r="A46" t="s">
        <v>553</v>
      </c>
      <c r="B46" t="s">
        <v>554</v>
      </c>
      <c r="C46" t="s">
        <v>787</v>
      </c>
      <c r="D46">
        <v>30024</v>
      </c>
      <c r="E46" t="s">
        <v>114</v>
      </c>
      <c r="F46" t="s">
        <v>101</v>
      </c>
      <c r="G46" t="s">
        <v>155</v>
      </c>
      <c r="H46" t="s">
        <v>133</v>
      </c>
      <c r="I46" t="s">
        <v>104</v>
      </c>
      <c r="J46" t="s">
        <v>105</v>
      </c>
    </row>
    <row r="47" spans="1:10" ht="15">
      <c r="A47" t="s">
        <v>579</v>
      </c>
      <c r="B47" t="s">
        <v>580</v>
      </c>
      <c r="C47" t="s">
        <v>581</v>
      </c>
      <c r="D47">
        <v>96819</v>
      </c>
      <c r="E47" t="s">
        <v>114</v>
      </c>
      <c r="F47" t="s">
        <v>101</v>
      </c>
      <c r="G47" t="s">
        <v>155</v>
      </c>
      <c r="H47" t="s">
        <v>125</v>
      </c>
      <c r="I47" t="s">
        <v>156</v>
      </c>
      <c r="J47" t="s">
        <v>105</v>
      </c>
    </row>
    <row r="48" spans="1:10" ht="15">
      <c r="A48" t="s">
        <v>548</v>
      </c>
      <c r="B48" t="s">
        <v>549</v>
      </c>
      <c r="C48" t="s">
        <v>793</v>
      </c>
      <c r="D48">
        <v>50445</v>
      </c>
      <c r="E48" t="s">
        <v>114</v>
      </c>
      <c r="F48" t="s">
        <v>115</v>
      </c>
      <c r="G48" t="s">
        <v>102</v>
      </c>
      <c r="H48" t="s">
        <v>133</v>
      </c>
      <c r="I48" t="s">
        <v>116</v>
      </c>
      <c r="J48" t="s">
        <v>105</v>
      </c>
    </row>
    <row r="49" spans="1:10" ht="15">
      <c r="A49" t="s">
        <v>382</v>
      </c>
      <c r="B49" t="s">
        <v>383</v>
      </c>
      <c r="C49" t="s">
        <v>793</v>
      </c>
      <c r="D49">
        <v>52806</v>
      </c>
      <c r="E49" t="s">
        <v>131</v>
      </c>
      <c r="F49" t="s">
        <v>132</v>
      </c>
      <c r="G49" t="s">
        <v>124</v>
      </c>
      <c r="H49" t="s">
        <v>103</v>
      </c>
      <c r="I49" t="s">
        <v>156</v>
      </c>
      <c r="J49" t="s">
        <v>105</v>
      </c>
    </row>
    <row r="50" spans="1:52" ht="15">
      <c r="A50" t="s">
        <v>157</v>
      </c>
      <c r="B50" t="s">
        <v>158</v>
      </c>
      <c r="C50" t="s">
        <v>313</v>
      </c>
      <c r="D50">
        <v>83706</v>
      </c>
      <c r="E50" t="s">
        <v>114</v>
      </c>
      <c r="F50" t="s">
        <v>123</v>
      </c>
      <c r="G50" t="s">
        <v>124</v>
      </c>
      <c r="H50" t="s">
        <v>125</v>
      </c>
      <c r="I50" t="s">
        <v>104</v>
      </c>
      <c r="J50" t="s">
        <v>105</v>
      </c>
      <c r="K50" t="s">
        <v>795</v>
      </c>
      <c r="M50" t="s">
        <v>1107</v>
      </c>
      <c r="N50" t="s">
        <v>1106</v>
      </c>
      <c r="O50" t="s">
        <v>159</v>
      </c>
      <c r="P50" t="s">
        <v>827</v>
      </c>
      <c r="Q50" t="s">
        <v>106</v>
      </c>
      <c r="R50" t="s">
        <v>839</v>
      </c>
      <c r="S50" t="s">
        <v>55</v>
      </c>
      <c r="T50" t="s">
        <v>870</v>
      </c>
      <c r="U50" t="s">
        <v>105</v>
      </c>
      <c r="V50" t="s">
        <v>886</v>
      </c>
      <c r="W50">
        <v>4</v>
      </c>
      <c r="X50" t="s">
        <v>108</v>
      </c>
      <c r="Y50" t="s">
        <v>105</v>
      </c>
      <c r="Z50" t="s">
        <v>932</v>
      </c>
      <c r="AA50" t="s">
        <v>968</v>
      </c>
      <c r="AB50" t="s">
        <v>71</v>
      </c>
      <c r="AC50" t="s">
        <v>119</v>
      </c>
      <c r="AD50" t="s">
        <v>985</v>
      </c>
      <c r="AE50" t="s">
        <v>990</v>
      </c>
      <c r="AF50" t="s">
        <v>128</v>
      </c>
      <c r="AH50" t="s">
        <v>105</v>
      </c>
      <c r="AI50" t="s">
        <v>105</v>
      </c>
      <c r="AJ50" t="s">
        <v>108</v>
      </c>
      <c r="AK50" t="s">
        <v>108</v>
      </c>
      <c r="AL50" t="s">
        <v>79</v>
      </c>
      <c r="AM50" t="s">
        <v>160</v>
      </c>
      <c r="AN50" t="s">
        <v>1037</v>
      </c>
      <c r="AO50" t="s">
        <v>1045</v>
      </c>
      <c r="AP50" t="s">
        <v>161</v>
      </c>
      <c r="AQ50" t="s">
        <v>105</v>
      </c>
      <c r="AR50" t="s">
        <v>108</v>
      </c>
      <c r="AT50" t="s">
        <v>105</v>
      </c>
      <c r="AU50" t="s">
        <v>105</v>
      </c>
      <c r="AV50" t="s">
        <v>91</v>
      </c>
      <c r="AW50" t="s">
        <v>1053</v>
      </c>
      <c r="AX50" t="s">
        <v>1058</v>
      </c>
      <c r="AY50" t="s">
        <v>105</v>
      </c>
      <c r="AZ50" t="s">
        <v>108</v>
      </c>
    </row>
    <row r="51" spans="1:13" ht="15">
      <c r="A51" t="s">
        <v>380</v>
      </c>
      <c r="B51" t="s">
        <v>381</v>
      </c>
      <c r="C51" t="s">
        <v>313</v>
      </c>
      <c r="D51">
        <v>83422</v>
      </c>
      <c r="E51" t="s">
        <v>149</v>
      </c>
      <c r="F51" t="s">
        <v>115</v>
      </c>
      <c r="G51" t="s">
        <v>102</v>
      </c>
      <c r="H51" t="s">
        <v>133</v>
      </c>
      <c r="I51" t="s">
        <v>187</v>
      </c>
      <c r="J51" t="s">
        <v>105</v>
      </c>
      <c r="K51" t="s">
        <v>37</v>
      </c>
      <c r="M51" t="s">
        <v>809</v>
      </c>
    </row>
    <row r="52" spans="1:13" ht="15">
      <c r="A52" t="s">
        <v>428</v>
      </c>
      <c r="B52" t="s">
        <v>429</v>
      </c>
      <c r="C52" t="s">
        <v>313</v>
      </c>
      <c r="D52">
        <v>83638</v>
      </c>
      <c r="E52" t="s">
        <v>143</v>
      </c>
      <c r="F52" t="s">
        <v>115</v>
      </c>
      <c r="G52" t="s">
        <v>102</v>
      </c>
      <c r="H52" t="s">
        <v>103</v>
      </c>
      <c r="I52" t="s">
        <v>116</v>
      </c>
      <c r="J52" t="s">
        <v>105</v>
      </c>
      <c r="K52" t="s">
        <v>37</v>
      </c>
      <c r="M52" t="s">
        <v>810</v>
      </c>
    </row>
    <row r="53" spans="1:13" ht="15">
      <c r="A53" t="s">
        <v>416</v>
      </c>
      <c r="B53" t="s">
        <v>417</v>
      </c>
      <c r="C53" t="s">
        <v>313</v>
      </c>
      <c r="D53">
        <v>83843</v>
      </c>
      <c r="E53" t="s">
        <v>169</v>
      </c>
      <c r="F53" t="s">
        <v>115</v>
      </c>
      <c r="G53" t="s">
        <v>102</v>
      </c>
      <c r="H53" t="s">
        <v>103</v>
      </c>
      <c r="I53" t="s">
        <v>116</v>
      </c>
      <c r="J53" t="s">
        <v>105</v>
      </c>
      <c r="K53" t="s">
        <v>38</v>
      </c>
      <c r="M53" t="s">
        <v>809</v>
      </c>
    </row>
    <row r="54" spans="1:52" ht="15">
      <c r="A54" t="s">
        <v>204</v>
      </c>
      <c r="B54" t="s">
        <v>205</v>
      </c>
      <c r="C54" t="s">
        <v>313</v>
      </c>
      <c r="D54">
        <v>83440</v>
      </c>
      <c r="E54" t="s">
        <v>114</v>
      </c>
      <c r="F54" t="s">
        <v>132</v>
      </c>
      <c r="G54" t="s">
        <v>102</v>
      </c>
      <c r="H54" t="s">
        <v>133</v>
      </c>
      <c r="I54" t="s">
        <v>116</v>
      </c>
      <c r="J54" t="s">
        <v>105</v>
      </c>
      <c r="K54" t="s">
        <v>37</v>
      </c>
      <c r="M54" t="s">
        <v>817</v>
      </c>
      <c r="O54" t="s">
        <v>206</v>
      </c>
      <c r="Q54" t="s">
        <v>118</v>
      </c>
      <c r="R54" t="s">
        <v>51</v>
      </c>
      <c r="S54" t="s">
        <v>861</v>
      </c>
      <c r="T54" t="s">
        <v>58</v>
      </c>
      <c r="U54" t="s">
        <v>105</v>
      </c>
      <c r="V54" t="s">
        <v>883</v>
      </c>
      <c r="W54">
        <v>3</v>
      </c>
      <c r="X54" t="s">
        <v>105</v>
      </c>
      <c r="Y54" t="s">
        <v>105</v>
      </c>
      <c r="Z54" t="s">
        <v>942</v>
      </c>
      <c r="AA54" t="s">
        <v>972</v>
      </c>
      <c r="AB54" t="s">
        <v>978</v>
      </c>
      <c r="AC54" t="s">
        <v>119</v>
      </c>
      <c r="AD54" t="s">
        <v>979</v>
      </c>
      <c r="AE54" t="s">
        <v>994</v>
      </c>
      <c r="AF54" t="s">
        <v>128</v>
      </c>
      <c r="AH54" t="s">
        <v>105</v>
      </c>
      <c r="AI54" t="s">
        <v>105</v>
      </c>
      <c r="AJ54" t="s">
        <v>105</v>
      </c>
      <c r="AK54" t="s">
        <v>105</v>
      </c>
      <c r="AL54" t="s">
        <v>997</v>
      </c>
      <c r="AM54" t="s">
        <v>160</v>
      </c>
      <c r="AN54" t="s">
        <v>1026</v>
      </c>
      <c r="AO54" t="s">
        <v>1045</v>
      </c>
      <c r="AP54" t="s">
        <v>188</v>
      </c>
      <c r="AQ54" t="s">
        <v>105</v>
      </c>
      <c r="AR54" t="s">
        <v>108</v>
      </c>
      <c r="AT54" t="s">
        <v>108</v>
      </c>
      <c r="AU54" t="s">
        <v>105</v>
      </c>
      <c r="AW54" t="s">
        <v>94</v>
      </c>
      <c r="AX54" t="s">
        <v>1058</v>
      </c>
      <c r="AY54" t="s">
        <v>105</v>
      </c>
      <c r="AZ54" t="s">
        <v>105</v>
      </c>
    </row>
    <row r="55" spans="1:52" ht="15">
      <c r="A55" t="s">
        <v>357</v>
      </c>
      <c r="B55" t="s">
        <v>358</v>
      </c>
      <c r="C55" t="s">
        <v>313</v>
      </c>
      <c r="D55">
        <v>83864</v>
      </c>
      <c r="E55" t="s">
        <v>114</v>
      </c>
      <c r="F55" t="s">
        <v>115</v>
      </c>
      <c r="G55" t="s">
        <v>102</v>
      </c>
      <c r="H55" t="s">
        <v>125</v>
      </c>
      <c r="I55" t="s">
        <v>187</v>
      </c>
      <c r="J55" t="s">
        <v>105</v>
      </c>
      <c r="K55" t="s">
        <v>796</v>
      </c>
      <c r="M55" t="s">
        <v>808</v>
      </c>
      <c r="O55" t="s">
        <v>359</v>
      </c>
      <c r="P55" t="s">
        <v>360</v>
      </c>
      <c r="Q55" t="s">
        <v>127</v>
      </c>
      <c r="R55" t="s">
        <v>846</v>
      </c>
      <c r="S55" t="s">
        <v>856</v>
      </c>
      <c r="T55" t="s">
        <v>60</v>
      </c>
      <c r="U55" t="s">
        <v>105</v>
      </c>
      <c r="V55" t="s">
        <v>881</v>
      </c>
      <c r="W55">
        <v>1</v>
      </c>
      <c r="X55" t="s">
        <v>105</v>
      </c>
      <c r="Y55" t="s">
        <v>105</v>
      </c>
      <c r="Z55" t="s">
        <v>914</v>
      </c>
      <c r="AA55" t="s">
        <v>969</v>
      </c>
      <c r="AB55" t="s">
        <v>70</v>
      </c>
      <c r="AC55" t="s">
        <v>119</v>
      </c>
      <c r="AD55" t="s">
        <v>73</v>
      </c>
      <c r="AE55" t="s">
        <v>77</v>
      </c>
      <c r="AF55" t="s">
        <v>128</v>
      </c>
      <c r="AH55" t="s">
        <v>108</v>
      </c>
      <c r="AI55" t="s">
        <v>105</v>
      </c>
      <c r="AJ55" t="s">
        <v>105</v>
      </c>
      <c r="AK55" t="s">
        <v>108</v>
      </c>
      <c r="AL55" t="s">
        <v>1002</v>
      </c>
      <c r="AM55" t="s">
        <v>145</v>
      </c>
      <c r="AN55" t="s">
        <v>1040</v>
      </c>
      <c r="AO55" t="s">
        <v>1044</v>
      </c>
      <c r="AP55" t="s">
        <v>161</v>
      </c>
      <c r="AQ55" t="s">
        <v>108</v>
      </c>
      <c r="AR55" t="s">
        <v>89</v>
      </c>
      <c r="AS55" t="s">
        <v>361</v>
      </c>
      <c r="AT55" t="s">
        <v>108</v>
      </c>
      <c r="AU55" t="s">
        <v>105</v>
      </c>
      <c r="AV55" t="s">
        <v>1050</v>
      </c>
      <c r="AW55" t="s">
        <v>94</v>
      </c>
      <c r="AX55" t="s">
        <v>1074</v>
      </c>
      <c r="AY55" t="s">
        <v>108</v>
      </c>
      <c r="AZ55" t="s">
        <v>108</v>
      </c>
    </row>
    <row r="56" spans="1:13" ht="15">
      <c r="A56" t="s">
        <v>296</v>
      </c>
      <c r="B56" t="s">
        <v>297</v>
      </c>
      <c r="C56" t="s">
        <v>113</v>
      </c>
      <c r="D56">
        <v>660634</v>
      </c>
      <c r="E56" t="s">
        <v>131</v>
      </c>
      <c r="F56" t="s">
        <v>101</v>
      </c>
      <c r="G56" t="s">
        <v>155</v>
      </c>
      <c r="H56" t="s">
        <v>125</v>
      </c>
      <c r="I56" t="s">
        <v>156</v>
      </c>
      <c r="J56" t="s">
        <v>105</v>
      </c>
      <c r="K56" t="s">
        <v>37</v>
      </c>
      <c r="M56" t="s">
        <v>813</v>
      </c>
    </row>
    <row r="57" spans="1:52" ht="15">
      <c r="A57" t="s">
        <v>633</v>
      </c>
      <c r="B57" t="s">
        <v>634</v>
      </c>
      <c r="C57" t="s">
        <v>113</v>
      </c>
      <c r="D57">
        <v>60612</v>
      </c>
      <c r="E57" t="s">
        <v>143</v>
      </c>
      <c r="F57" t="s">
        <v>132</v>
      </c>
      <c r="G57" t="s">
        <v>102</v>
      </c>
      <c r="H57" t="s">
        <v>103</v>
      </c>
      <c r="I57" t="s">
        <v>156</v>
      </c>
      <c r="J57" t="s">
        <v>105</v>
      </c>
      <c r="K57" t="s">
        <v>39</v>
      </c>
      <c r="M57" t="s">
        <v>809</v>
      </c>
      <c r="O57" t="s">
        <v>635</v>
      </c>
      <c r="P57" t="s">
        <v>46</v>
      </c>
      <c r="Q57" t="s">
        <v>106</v>
      </c>
      <c r="R57" t="s">
        <v>53</v>
      </c>
      <c r="S57" t="s">
        <v>856</v>
      </c>
      <c r="T57" t="s">
        <v>60</v>
      </c>
      <c r="U57" t="s">
        <v>105</v>
      </c>
      <c r="V57" t="s">
        <v>63</v>
      </c>
      <c r="W57">
        <v>2</v>
      </c>
      <c r="X57" t="s">
        <v>105</v>
      </c>
      <c r="Y57" t="s">
        <v>105</v>
      </c>
      <c r="Z57" t="s">
        <v>915</v>
      </c>
      <c r="AA57" t="s">
        <v>972</v>
      </c>
      <c r="AB57" t="s">
        <v>71</v>
      </c>
      <c r="AC57" t="s">
        <v>171</v>
      </c>
      <c r="AD57" t="s">
        <v>982</v>
      </c>
      <c r="AE57" t="s">
        <v>77</v>
      </c>
      <c r="AF57" t="s">
        <v>773</v>
      </c>
      <c r="AH57" t="s">
        <v>105</v>
      </c>
      <c r="AI57" t="s">
        <v>105</v>
      </c>
      <c r="AJ57" t="s">
        <v>105</v>
      </c>
      <c r="AK57" t="s">
        <v>108</v>
      </c>
      <c r="AL57" t="s">
        <v>1007</v>
      </c>
      <c r="AM57" t="s">
        <v>145</v>
      </c>
      <c r="AN57" t="s">
        <v>1032</v>
      </c>
      <c r="AO57" t="s">
        <v>1044</v>
      </c>
      <c r="AP57" t="s">
        <v>110</v>
      </c>
      <c r="AQ57" t="s">
        <v>108</v>
      </c>
      <c r="AT57" t="s">
        <v>108</v>
      </c>
      <c r="AU57" t="s">
        <v>105</v>
      </c>
      <c r="AV57" t="s">
        <v>91</v>
      </c>
      <c r="AW57" t="s">
        <v>1053</v>
      </c>
      <c r="AX57" t="s">
        <v>1062</v>
      </c>
      <c r="AZ57" t="s">
        <v>105</v>
      </c>
    </row>
    <row r="58" spans="1:52" ht="15">
      <c r="A58" t="s">
        <v>236</v>
      </c>
      <c r="B58" t="s">
        <v>237</v>
      </c>
      <c r="C58" t="s">
        <v>113</v>
      </c>
      <c r="D58">
        <v>60120</v>
      </c>
      <c r="E58" t="s">
        <v>143</v>
      </c>
      <c r="F58" t="s">
        <v>123</v>
      </c>
      <c r="G58" t="s">
        <v>124</v>
      </c>
      <c r="H58" t="s">
        <v>103</v>
      </c>
      <c r="I58" t="s">
        <v>156</v>
      </c>
      <c r="J58" t="s">
        <v>105</v>
      </c>
      <c r="K58" t="s">
        <v>38</v>
      </c>
      <c r="M58" t="s">
        <v>41</v>
      </c>
      <c r="O58" t="s">
        <v>238</v>
      </c>
      <c r="P58" t="s">
        <v>46</v>
      </c>
      <c r="Q58" t="s">
        <v>127</v>
      </c>
      <c r="R58" t="s">
        <v>50</v>
      </c>
      <c r="S58" t="s">
        <v>861</v>
      </c>
      <c r="U58" t="s">
        <v>105</v>
      </c>
      <c r="W58">
        <v>3</v>
      </c>
      <c r="X58" t="s">
        <v>108</v>
      </c>
      <c r="Y58" t="s">
        <v>105</v>
      </c>
      <c r="Z58" t="s">
        <v>65</v>
      </c>
      <c r="AA58" t="s">
        <v>69</v>
      </c>
      <c r="AB58" t="s">
        <v>70</v>
      </c>
      <c r="AC58" t="s">
        <v>119</v>
      </c>
      <c r="AD58" t="s">
        <v>73</v>
      </c>
      <c r="AE58" t="s">
        <v>77</v>
      </c>
      <c r="AF58" t="s">
        <v>128</v>
      </c>
      <c r="AH58" t="s">
        <v>108</v>
      </c>
      <c r="AI58" t="s">
        <v>108</v>
      </c>
      <c r="AJ58" t="s">
        <v>105</v>
      </c>
      <c r="AK58" t="s">
        <v>108</v>
      </c>
      <c r="AL58" t="s">
        <v>79</v>
      </c>
      <c r="AM58" t="s">
        <v>145</v>
      </c>
      <c r="AN58" t="s">
        <v>81</v>
      </c>
      <c r="AO58" t="s">
        <v>85</v>
      </c>
      <c r="AP58" t="s">
        <v>110</v>
      </c>
      <c r="AQ58" t="s">
        <v>108</v>
      </c>
      <c r="AR58" t="s">
        <v>108</v>
      </c>
      <c r="AT58" t="s">
        <v>108</v>
      </c>
      <c r="AU58" t="s">
        <v>105</v>
      </c>
      <c r="AV58" t="s">
        <v>92</v>
      </c>
      <c r="AW58" t="s">
        <v>1053</v>
      </c>
      <c r="AX58" t="s">
        <v>95</v>
      </c>
      <c r="AY58" t="s">
        <v>108</v>
      </c>
      <c r="AZ58" t="s">
        <v>105</v>
      </c>
    </row>
    <row r="59" spans="1:31" ht="15">
      <c r="A59" t="s">
        <v>111</v>
      </c>
      <c r="B59" t="s">
        <v>112</v>
      </c>
      <c r="C59" t="s">
        <v>113</v>
      </c>
      <c r="D59">
        <v>60030</v>
      </c>
      <c r="E59" t="s">
        <v>114</v>
      </c>
      <c r="F59" t="s">
        <v>115</v>
      </c>
      <c r="G59" t="s">
        <v>102</v>
      </c>
      <c r="H59" t="s">
        <v>103</v>
      </c>
      <c r="I59" t="s">
        <v>116</v>
      </c>
      <c r="J59" t="s">
        <v>105</v>
      </c>
      <c r="K59" t="s">
        <v>38</v>
      </c>
      <c r="M59" t="s">
        <v>809</v>
      </c>
      <c r="O59" t="s">
        <v>117</v>
      </c>
      <c r="P59" t="s">
        <v>47</v>
      </c>
      <c r="Q59" t="s">
        <v>118</v>
      </c>
      <c r="R59" t="s">
        <v>833</v>
      </c>
      <c r="S59" t="s">
        <v>54</v>
      </c>
      <c r="T59" t="s">
        <v>60</v>
      </c>
      <c r="U59" t="s">
        <v>105</v>
      </c>
      <c r="V59" t="s">
        <v>61</v>
      </c>
      <c r="W59">
        <v>2</v>
      </c>
      <c r="X59" t="s">
        <v>105</v>
      </c>
      <c r="Y59" t="s">
        <v>105</v>
      </c>
      <c r="Z59" t="s">
        <v>933</v>
      </c>
      <c r="AA59" t="s">
        <v>969</v>
      </c>
      <c r="AB59" t="s">
        <v>70</v>
      </c>
      <c r="AC59" t="s">
        <v>119</v>
      </c>
      <c r="AD59" t="s">
        <v>979</v>
      </c>
      <c r="AE59" t="s">
        <v>77</v>
      </c>
    </row>
    <row r="60" spans="1:13" ht="15">
      <c r="A60" t="s">
        <v>215</v>
      </c>
      <c r="B60" t="s">
        <v>216</v>
      </c>
      <c r="C60" t="s">
        <v>113</v>
      </c>
      <c r="D60">
        <v>62946</v>
      </c>
      <c r="E60" t="s">
        <v>122</v>
      </c>
      <c r="F60" t="s">
        <v>115</v>
      </c>
      <c r="G60" t="s">
        <v>102</v>
      </c>
      <c r="H60" t="s">
        <v>103</v>
      </c>
      <c r="I60" t="s">
        <v>116</v>
      </c>
      <c r="J60" t="s">
        <v>105</v>
      </c>
      <c r="K60" t="s">
        <v>794</v>
      </c>
      <c r="M60" t="s">
        <v>810</v>
      </c>
    </row>
    <row r="61" spans="1:47" ht="15">
      <c r="A61" t="s">
        <v>629</v>
      </c>
      <c r="B61" t="s">
        <v>630</v>
      </c>
      <c r="C61" t="s">
        <v>113</v>
      </c>
      <c r="D61">
        <v>60453</v>
      </c>
      <c r="E61" t="s">
        <v>100</v>
      </c>
      <c r="F61" t="s">
        <v>123</v>
      </c>
      <c r="G61" t="s">
        <v>124</v>
      </c>
      <c r="H61" t="s">
        <v>133</v>
      </c>
      <c r="I61" t="s">
        <v>104</v>
      </c>
      <c r="J61" t="s">
        <v>105</v>
      </c>
      <c r="K61" t="s">
        <v>37</v>
      </c>
      <c r="M61" t="s">
        <v>809</v>
      </c>
      <c r="O61" t="s">
        <v>631</v>
      </c>
      <c r="P61" t="s">
        <v>632</v>
      </c>
      <c r="Q61" t="s">
        <v>118</v>
      </c>
      <c r="R61" t="s">
        <v>847</v>
      </c>
      <c r="S61" t="s">
        <v>861</v>
      </c>
      <c r="T61" t="s">
        <v>60</v>
      </c>
      <c r="U61" t="s">
        <v>105</v>
      </c>
      <c r="V61" t="s">
        <v>883</v>
      </c>
      <c r="W61">
        <v>2</v>
      </c>
      <c r="X61" t="s">
        <v>105</v>
      </c>
      <c r="Y61" t="s">
        <v>108</v>
      </c>
      <c r="Z61" t="s">
        <v>926</v>
      </c>
      <c r="AA61" t="s">
        <v>967</v>
      </c>
      <c r="AB61" t="s">
        <v>70</v>
      </c>
      <c r="AC61" t="s">
        <v>171</v>
      </c>
      <c r="AD61" t="s">
        <v>979</v>
      </c>
      <c r="AE61" t="s">
        <v>991</v>
      </c>
      <c r="AF61" t="s">
        <v>109</v>
      </c>
      <c r="AH61" t="s">
        <v>105</v>
      </c>
      <c r="AI61" t="s">
        <v>105</v>
      </c>
      <c r="AJ61" t="s">
        <v>105</v>
      </c>
      <c r="AK61" t="s">
        <v>108</v>
      </c>
      <c r="AL61" t="s">
        <v>1008</v>
      </c>
      <c r="AM61" t="s">
        <v>160</v>
      </c>
      <c r="AN61" t="s">
        <v>1041</v>
      </c>
      <c r="AO61" t="s">
        <v>1045</v>
      </c>
      <c r="AP61" t="s">
        <v>110</v>
      </c>
      <c r="AQ61" t="s">
        <v>108</v>
      </c>
      <c r="AR61" t="s">
        <v>108</v>
      </c>
      <c r="AT61" t="s">
        <v>105</v>
      </c>
      <c r="AU61" t="s">
        <v>105</v>
      </c>
    </row>
    <row r="62" spans="1:52" ht="15">
      <c r="A62" t="s">
        <v>766</v>
      </c>
      <c r="B62" t="s">
        <v>767</v>
      </c>
      <c r="C62" t="s">
        <v>113</v>
      </c>
      <c r="D62">
        <v>60461</v>
      </c>
      <c r="E62" t="s">
        <v>131</v>
      </c>
      <c r="F62" t="s">
        <v>123</v>
      </c>
      <c r="G62" t="s">
        <v>124</v>
      </c>
      <c r="H62" t="s">
        <v>103</v>
      </c>
      <c r="I62" t="s">
        <v>104</v>
      </c>
      <c r="J62" t="s">
        <v>105</v>
      </c>
      <c r="K62" t="s">
        <v>1087</v>
      </c>
      <c r="L62" t="s">
        <v>799</v>
      </c>
      <c r="M62" t="s">
        <v>809</v>
      </c>
      <c r="O62" t="s">
        <v>768</v>
      </c>
      <c r="P62" t="s">
        <v>47</v>
      </c>
      <c r="Q62" t="s">
        <v>118</v>
      </c>
      <c r="R62" t="s">
        <v>49</v>
      </c>
      <c r="S62" t="s">
        <v>863</v>
      </c>
      <c r="T62" t="s">
        <v>60</v>
      </c>
      <c r="U62" t="s">
        <v>105</v>
      </c>
      <c r="W62" t="s">
        <v>178</v>
      </c>
      <c r="X62" t="s">
        <v>105</v>
      </c>
      <c r="Y62" t="s">
        <v>105</v>
      </c>
      <c r="Z62" t="s">
        <v>943</v>
      </c>
      <c r="AA62" t="s">
        <v>69</v>
      </c>
      <c r="AB62" t="s">
        <v>70</v>
      </c>
      <c r="AC62" t="s">
        <v>171</v>
      </c>
      <c r="AD62" t="s">
        <v>986</v>
      </c>
      <c r="AE62" t="s">
        <v>76</v>
      </c>
      <c r="AF62" t="s">
        <v>128</v>
      </c>
      <c r="AH62" t="s">
        <v>105</v>
      </c>
      <c r="AI62" t="s">
        <v>105</v>
      </c>
      <c r="AJ62" t="s">
        <v>105</v>
      </c>
      <c r="AK62" t="s">
        <v>108</v>
      </c>
      <c r="AL62" t="s">
        <v>997</v>
      </c>
      <c r="AM62" s="5">
        <v>2</v>
      </c>
      <c r="AN62" t="s">
        <v>1025</v>
      </c>
      <c r="AO62" t="s">
        <v>85</v>
      </c>
      <c r="AP62" t="s">
        <v>161</v>
      </c>
      <c r="AQ62" t="s">
        <v>108</v>
      </c>
      <c r="AR62" t="s">
        <v>89</v>
      </c>
      <c r="AS62" t="s">
        <v>769</v>
      </c>
      <c r="AT62" t="s">
        <v>108</v>
      </c>
      <c r="AU62" t="s">
        <v>105</v>
      </c>
      <c r="AV62" t="s">
        <v>91</v>
      </c>
      <c r="AW62" t="s">
        <v>1055</v>
      </c>
      <c r="AX62" t="s">
        <v>1061</v>
      </c>
      <c r="AY62" t="s">
        <v>105</v>
      </c>
      <c r="AZ62" t="s">
        <v>105</v>
      </c>
    </row>
    <row r="63" spans="1:13" ht="15">
      <c r="A63" t="s">
        <v>197</v>
      </c>
      <c r="B63" t="s">
        <v>198</v>
      </c>
      <c r="C63" t="s">
        <v>113</v>
      </c>
      <c r="D63">
        <v>62301</v>
      </c>
      <c r="E63" t="s">
        <v>122</v>
      </c>
      <c r="F63" t="s">
        <v>132</v>
      </c>
      <c r="G63" t="s">
        <v>124</v>
      </c>
      <c r="H63" t="s">
        <v>125</v>
      </c>
      <c r="I63" t="s">
        <v>116</v>
      </c>
      <c r="J63" t="s">
        <v>105</v>
      </c>
      <c r="K63" t="s">
        <v>39</v>
      </c>
      <c r="M63" t="s">
        <v>813</v>
      </c>
    </row>
    <row r="64" spans="1:10" ht="15">
      <c r="A64" t="s">
        <v>346</v>
      </c>
      <c r="B64" t="s">
        <v>347</v>
      </c>
      <c r="C64" t="s">
        <v>113</v>
      </c>
      <c r="D64">
        <v>62301</v>
      </c>
      <c r="E64" t="s">
        <v>143</v>
      </c>
      <c r="F64" t="s">
        <v>115</v>
      </c>
      <c r="G64" t="s">
        <v>102</v>
      </c>
      <c r="H64" t="s">
        <v>103</v>
      </c>
      <c r="I64" t="s">
        <v>156</v>
      </c>
      <c r="J64" t="s">
        <v>105</v>
      </c>
    </row>
    <row r="65" spans="1:10" ht="15">
      <c r="A65" t="s">
        <v>336</v>
      </c>
      <c r="B65" t="s">
        <v>337</v>
      </c>
      <c r="C65" t="s">
        <v>113</v>
      </c>
      <c r="D65">
        <v>61111</v>
      </c>
      <c r="E65" t="s">
        <v>131</v>
      </c>
      <c r="F65" t="s">
        <v>123</v>
      </c>
      <c r="G65" t="s">
        <v>124</v>
      </c>
      <c r="H65" t="s">
        <v>103</v>
      </c>
      <c r="I65" t="s">
        <v>156</v>
      </c>
      <c r="J65" t="s">
        <v>105</v>
      </c>
    </row>
    <row r="66" spans="1:21" ht="15">
      <c r="A66" t="s">
        <v>219</v>
      </c>
      <c r="B66" t="s">
        <v>220</v>
      </c>
      <c r="C66" t="s">
        <v>113</v>
      </c>
      <c r="D66">
        <v>62702</v>
      </c>
      <c r="E66" t="s">
        <v>122</v>
      </c>
      <c r="F66" t="s">
        <v>123</v>
      </c>
      <c r="G66" t="s">
        <v>124</v>
      </c>
      <c r="H66" t="s">
        <v>103</v>
      </c>
      <c r="I66" t="s">
        <v>104</v>
      </c>
      <c r="J66" t="s">
        <v>105</v>
      </c>
      <c r="K66" t="s">
        <v>37</v>
      </c>
      <c r="M66" t="s">
        <v>809</v>
      </c>
      <c r="O66" t="s">
        <v>221</v>
      </c>
      <c r="P66" t="s">
        <v>44</v>
      </c>
      <c r="Q66" t="s">
        <v>118</v>
      </c>
      <c r="R66" t="s">
        <v>846</v>
      </c>
      <c r="S66" t="s">
        <v>54</v>
      </c>
      <c r="T66" t="s">
        <v>58</v>
      </c>
      <c r="U66" t="s">
        <v>108</v>
      </c>
    </row>
    <row r="67" spans="1:10" ht="15">
      <c r="A67" t="s">
        <v>231</v>
      </c>
      <c r="B67" t="s">
        <v>232</v>
      </c>
      <c r="C67" t="s">
        <v>113</v>
      </c>
      <c r="D67">
        <v>60174</v>
      </c>
      <c r="E67" t="s">
        <v>114</v>
      </c>
      <c r="F67" t="s">
        <v>132</v>
      </c>
      <c r="G67" t="s">
        <v>102</v>
      </c>
      <c r="H67" t="s">
        <v>103</v>
      </c>
      <c r="I67" t="s">
        <v>104</v>
      </c>
      <c r="J67" t="s">
        <v>105</v>
      </c>
    </row>
    <row r="68" spans="1:21" ht="15">
      <c r="A68" t="s">
        <v>172</v>
      </c>
      <c r="B68" t="s">
        <v>173</v>
      </c>
      <c r="C68" t="s">
        <v>113</v>
      </c>
      <c r="D68">
        <v>61084</v>
      </c>
      <c r="E68" t="s">
        <v>131</v>
      </c>
      <c r="F68" t="s">
        <v>115</v>
      </c>
      <c r="G68" t="s">
        <v>102</v>
      </c>
      <c r="H68" t="s">
        <v>103</v>
      </c>
      <c r="I68" t="s">
        <v>116</v>
      </c>
      <c r="J68" t="s">
        <v>105</v>
      </c>
      <c r="K68" t="s">
        <v>39</v>
      </c>
      <c r="M68" t="s">
        <v>805</v>
      </c>
      <c r="O68" t="s">
        <v>174</v>
      </c>
      <c r="P68" t="s">
        <v>46</v>
      </c>
      <c r="Q68" t="s">
        <v>127</v>
      </c>
      <c r="R68" t="s">
        <v>49</v>
      </c>
      <c r="S68" t="s">
        <v>54</v>
      </c>
      <c r="T68" t="s">
        <v>60</v>
      </c>
      <c r="U68" t="s">
        <v>108</v>
      </c>
    </row>
    <row r="69" spans="1:10" ht="15">
      <c r="A69" t="s">
        <v>351</v>
      </c>
      <c r="B69" t="s">
        <v>352</v>
      </c>
      <c r="C69" t="s">
        <v>113</v>
      </c>
      <c r="D69">
        <v>60555</v>
      </c>
      <c r="E69" t="s">
        <v>131</v>
      </c>
      <c r="F69" t="s">
        <v>115</v>
      </c>
      <c r="G69" t="s">
        <v>124</v>
      </c>
      <c r="H69" t="s">
        <v>133</v>
      </c>
      <c r="I69" t="s">
        <v>104</v>
      </c>
      <c r="J69" t="s">
        <v>105</v>
      </c>
    </row>
    <row r="70" spans="1:13" ht="15">
      <c r="A70" t="s">
        <v>484</v>
      </c>
      <c r="B70" t="s">
        <v>485</v>
      </c>
      <c r="C70" t="s">
        <v>372</v>
      </c>
      <c r="D70">
        <v>46123</v>
      </c>
      <c r="E70" t="s">
        <v>131</v>
      </c>
      <c r="F70" t="s">
        <v>132</v>
      </c>
      <c r="G70" t="s">
        <v>102</v>
      </c>
      <c r="H70" t="s">
        <v>103</v>
      </c>
      <c r="I70" t="s">
        <v>104</v>
      </c>
      <c r="J70" t="s">
        <v>105</v>
      </c>
      <c r="K70" t="s">
        <v>37</v>
      </c>
      <c r="M70" t="s">
        <v>812</v>
      </c>
    </row>
    <row r="71" spans="1:52" s="4" customFormat="1" ht="15">
      <c r="A71" t="s">
        <v>348</v>
      </c>
      <c r="B71" t="s">
        <v>349</v>
      </c>
      <c r="C71" t="s">
        <v>372</v>
      </c>
      <c r="D71">
        <v>47203</v>
      </c>
      <c r="E71" t="s">
        <v>114</v>
      </c>
      <c r="F71" t="s">
        <v>132</v>
      </c>
      <c r="G71" t="s">
        <v>124</v>
      </c>
      <c r="H71" t="s">
        <v>103</v>
      </c>
      <c r="I71" t="s">
        <v>116</v>
      </c>
      <c r="J71" t="s">
        <v>105</v>
      </c>
      <c r="K71" t="s">
        <v>38</v>
      </c>
      <c r="L71"/>
      <c r="M71" t="s">
        <v>809</v>
      </c>
      <c r="N71"/>
      <c r="O71" t="s">
        <v>350</v>
      </c>
      <c r="P71" t="s">
        <v>828</v>
      </c>
      <c r="Q71" t="s">
        <v>118</v>
      </c>
      <c r="R71" t="s">
        <v>53</v>
      </c>
      <c r="S71"/>
      <c r="T71" t="s">
        <v>60</v>
      </c>
      <c r="U71" t="s">
        <v>108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13" ht="15">
      <c r="A72" t="s">
        <v>500</v>
      </c>
      <c r="B72" t="s">
        <v>501</v>
      </c>
      <c r="C72" t="s">
        <v>372</v>
      </c>
      <c r="D72">
        <v>46122</v>
      </c>
      <c r="E72" t="s">
        <v>131</v>
      </c>
      <c r="F72" t="s">
        <v>115</v>
      </c>
      <c r="G72" t="s">
        <v>102</v>
      </c>
      <c r="H72" t="s">
        <v>103</v>
      </c>
      <c r="I72" t="s">
        <v>116</v>
      </c>
      <c r="J72" t="s">
        <v>105</v>
      </c>
      <c r="K72" t="s">
        <v>37</v>
      </c>
      <c r="M72" t="s">
        <v>810</v>
      </c>
    </row>
    <row r="73" spans="1:13" ht="15">
      <c r="A73" t="s">
        <v>398</v>
      </c>
      <c r="B73" t="s">
        <v>212</v>
      </c>
      <c r="C73" t="s">
        <v>372</v>
      </c>
      <c r="D73">
        <v>46226</v>
      </c>
      <c r="E73" t="s">
        <v>122</v>
      </c>
      <c r="F73" t="s">
        <v>101</v>
      </c>
      <c r="G73" t="s">
        <v>102</v>
      </c>
      <c r="H73" t="s">
        <v>133</v>
      </c>
      <c r="I73" t="s">
        <v>104</v>
      </c>
      <c r="J73" t="s">
        <v>105</v>
      </c>
      <c r="K73" t="s">
        <v>37</v>
      </c>
      <c r="M73" t="s">
        <v>813</v>
      </c>
    </row>
    <row r="74" spans="1:52" ht="15">
      <c r="A74" t="s">
        <v>363</v>
      </c>
      <c r="B74" t="s">
        <v>212</v>
      </c>
      <c r="C74" t="s">
        <v>372</v>
      </c>
      <c r="D74">
        <v>46254</v>
      </c>
      <c r="E74" t="s">
        <v>143</v>
      </c>
      <c r="F74" t="s">
        <v>101</v>
      </c>
      <c r="G74" t="s">
        <v>155</v>
      </c>
      <c r="H74" t="s">
        <v>125</v>
      </c>
      <c r="I74" t="s">
        <v>156</v>
      </c>
      <c r="J74" t="s">
        <v>105</v>
      </c>
      <c r="K74" t="s">
        <v>37</v>
      </c>
      <c r="M74" t="s">
        <v>807</v>
      </c>
      <c r="O74" t="s">
        <v>364</v>
      </c>
      <c r="P74" t="s">
        <v>48</v>
      </c>
      <c r="Q74" t="s">
        <v>106</v>
      </c>
      <c r="R74" t="s">
        <v>833</v>
      </c>
      <c r="S74" t="s">
        <v>859</v>
      </c>
      <c r="T74" t="s">
        <v>873</v>
      </c>
      <c r="U74" t="s">
        <v>108</v>
      </c>
      <c r="V74" t="s">
        <v>62</v>
      </c>
      <c r="W74">
        <v>2</v>
      </c>
      <c r="X74" t="s">
        <v>108</v>
      </c>
      <c r="Y74" t="s">
        <v>105</v>
      </c>
      <c r="Z74" t="s">
        <v>944</v>
      </c>
      <c r="AA74" t="s">
        <v>969</v>
      </c>
      <c r="AB74" t="s">
        <v>71</v>
      </c>
      <c r="AC74" t="s">
        <v>119</v>
      </c>
      <c r="AD74" t="s">
        <v>979</v>
      </c>
      <c r="AE74" t="s">
        <v>77</v>
      </c>
      <c r="AF74" t="s">
        <v>128</v>
      </c>
      <c r="AH74" t="s">
        <v>108</v>
      </c>
      <c r="AI74" t="s">
        <v>108</v>
      </c>
      <c r="AJ74" t="s">
        <v>105</v>
      </c>
      <c r="AK74" t="s">
        <v>108</v>
      </c>
      <c r="AL74" t="s">
        <v>79</v>
      </c>
      <c r="AM74" s="5">
        <v>2</v>
      </c>
      <c r="AN74" t="s">
        <v>80</v>
      </c>
      <c r="AO74" t="s">
        <v>88</v>
      </c>
      <c r="AP74" t="s">
        <v>110</v>
      </c>
      <c r="AQ74" t="s">
        <v>108</v>
      </c>
      <c r="AR74" t="s">
        <v>108</v>
      </c>
      <c r="AT74" t="s">
        <v>108</v>
      </c>
      <c r="AU74" t="s">
        <v>105</v>
      </c>
      <c r="AV74" t="s">
        <v>1050</v>
      </c>
      <c r="AW74" t="s">
        <v>1053</v>
      </c>
      <c r="AX74" t="s">
        <v>1059</v>
      </c>
      <c r="AY74" t="s">
        <v>108</v>
      </c>
      <c r="AZ74" t="s">
        <v>105</v>
      </c>
    </row>
    <row r="75" spans="1:52" ht="15">
      <c r="A75" t="s">
        <v>624</v>
      </c>
      <c r="B75" t="s">
        <v>625</v>
      </c>
      <c r="C75" t="s">
        <v>372</v>
      </c>
      <c r="D75">
        <v>46205</v>
      </c>
      <c r="E75" t="s">
        <v>143</v>
      </c>
      <c r="F75" t="s">
        <v>115</v>
      </c>
      <c r="G75" t="s">
        <v>102</v>
      </c>
      <c r="H75" t="s">
        <v>125</v>
      </c>
      <c r="I75" t="s">
        <v>156</v>
      </c>
      <c r="J75" t="s">
        <v>105</v>
      </c>
      <c r="K75" t="s">
        <v>37</v>
      </c>
      <c r="M75" t="s">
        <v>814</v>
      </c>
      <c r="O75" t="s">
        <v>626</v>
      </c>
      <c r="P75" t="s">
        <v>829</v>
      </c>
      <c r="Q75" t="s">
        <v>118</v>
      </c>
      <c r="R75" t="s">
        <v>52</v>
      </c>
      <c r="S75" t="s">
        <v>863</v>
      </c>
      <c r="T75" t="s">
        <v>870</v>
      </c>
      <c r="U75" t="s">
        <v>105</v>
      </c>
      <c r="V75" t="s">
        <v>885</v>
      </c>
      <c r="W75">
        <v>4</v>
      </c>
      <c r="X75" t="s">
        <v>105</v>
      </c>
      <c r="Y75" t="s">
        <v>105</v>
      </c>
      <c r="Z75" t="s">
        <v>945</v>
      </c>
      <c r="AA75" t="s">
        <v>973</v>
      </c>
      <c r="AB75" t="s">
        <v>72</v>
      </c>
      <c r="AC75" t="s">
        <v>171</v>
      </c>
      <c r="AD75" t="s">
        <v>982</v>
      </c>
      <c r="AE75" t="s">
        <v>990</v>
      </c>
      <c r="AF75" t="s">
        <v>128</v>
      </c>
      <c r="AH75" t="s">
        <v>105</v>
      </c>
      <c r="AI75" t="s">
        <v>105</v>
      </c>
      <c r="AJ75" t="s">
        <v>105</v>
      </c>
      <c r="AK75" t="s">
        <v>105</v>
      </c>
      <c r="AL75" t="s">
        <v>1009</v>
      </c>
      <c r="AM75" t="s">
        <v>160</v>
      </c>
      <c r="AN75" t="s">
        <v>1036</v>
      </c>
      <c r="AO75" t="s">
        <v>1045</v>
      </c>
      <c r="AP75" t="s">
        <v>161</v>
      </c>
      <c r="AQ75" t="s">
        <v>105</v>
      </c>
      <c r="AT75" t="s">
        <v>105</v>
      </c>
      <c r="AU75" t="s">
        <v>105</v>
      </c>
      <c r="AV75" t="s">
        <v>1051</v>
      </c>
      <c r="AW75" t="s">
        <v>1053</v>
      </c>
      <c r="AX75" t="s">
        <v>1068</v>
      </c>
      <c r="AY75" t="s">
        <v>105</v>
      </c>
      <c r="AZ75" t="s">
        <v>105</v>
      </c>
    </row>
    <row r="76" spans="1:52" ht="15">
      <c r="A76" t="s">
        <v>470</v>
      </c>
      <c r="B76" t="s">
        <v>471</v>
      </c>
      <c r="C76" t="s">
        <v>372</v>
      </c>
      <c r="D76">
        <v>46755</v>
      </c>
      <c r="E76" t="s">
        <v>149</v>
      </c>
      <c r="F76" t="s">
        <v>115</v>
      </c>
      <c r="G76" t="s">
        <v>102</v>
      </c>
      <c r="H76" t="s">
        <v>133</v>
      </c>
      <c r="I76" t="s">
        <v>116</v>
      </c>
      <c r="J76" t="s">
        <v>105</v>
      </c>
      <c r="K76" t="s">
        <v>794</v>
      </c>
      <c r="M76" t="s">
        <v>817</v>
      </c>
      <c r="O76" t="s">
        <v>472</v>
      </c>
      <c r="P76" t="s">
        <v>47</v>
      </c>
      <c r="Q76" t="s">
        <v>127</v>
      </c>
      <c r="R76" t="s">
        <v>833</v>
      </c>
      <c r="S76" t="s">
        <v>54</v>
      </c>
      <c r="T76" t="s">
        <v>872</v>
      </c>
      <c r="U76" t="s">
        <v>105</v>
      </c>
      <c r="V76" t="s">
        <v>62</v>
      </c>
      <c r="W76">
        <v>2</v>
      </c>
      <c r="X76" t="s">
        <v>108</v>
      </c>
      <c r="Y76" t="s">
        <v>105</v>
      </c>
      <c r="Z76" t="s">
        <v>917</v>
      </c>
      <c r="AA76" t="s">
        <v>66</v>
      </c>
      <c r="AB76" t="s">
        <v>71</v>
      </c>
      <c r="AC76" t="s">
        <v>119</v>
      </c>
      <c r="AD76" t="s">
        <v>73</v>
      </c>
      <c r="AE76" t="s">
        <v>990</v>
      </c>
      <c r="AF76" t="s">
        <v>128</v>
      </c>
      <c r="AH76" t="s">
        <v>108</v>
      </c>
      <c r="AI76" t="s">
        <v>105</v>
      </c>
      <c r="AJ76" t="s">
        <v>105</v>
      </c>
      <c r="AK76" t="s">
        <v>108</v>
      </c>
      <c r="AL76" t="s">
        <v>79</v>
      </c>
      <c r="AM76" t="s">
        <v>145</v>
      </c>
      <c r="AN76" t="s">
        <v>80</v>
      </c>
      <c r="AO76" t="s">
        <v>1045</v>
      </c>
      <c r="AP76" t="s">
        <v>110</v>
      </c>
      <c r="AQ76" t="s">
        <v>108</v>
      </c>
      <c r="AR76" t="s">
        <v>108</v>
      </c>
      <c r="AT76" t="s">
        <v>108</v>
      </c>
      <c r="AU76" t="s">
        <v>105</v>
      </c>
      <c r="AV76" t="s">
        <v>1048</v>
      </c>
      <c r="AW76" t="s">
        <v>1053</v>
      </c>
      <c r="AX76" t="s">
        <v>1057</v>
      </c>
      <c r="AY76" t="s">
        <v>108</v>
      </c>
      <c r="AZ76" t="s">
        <v>105</v>
      </c>
    </row>
    <row r="77" spans="1:10" ht="15">
      <c r="A77" t="s">
        <v>461</v>
      </c>
      <c r="B77" t="s">
        <v>462</v>
      </c>
      <c r="C77" t="s">
        <v>372</v>
      </c>
      <c r="D77">
        <v>46148</v>
      </c>
      <c r="E77" t="s">
        <v>169</v>
      </c>
      <c r="F77" t="s">
        <v>115</v>
      </c>
      <c r="G77" t="s">
        <v>102</v>
      </c>
      <c r="H77" t="s">
        <v>103</v>
      </c>
      <c r="I77" t="s">
        <v>116</v>
      </c>
      <c r="J77" t="s">
        <v>105</v>
      </c>
    </row>
    <row r="78" spans="1:13" ht="15">
      <c r="A78" t="s">
        <v>511</v>
      </c>
      <c r="B78" t="s">
        <v>512</v>
      </c>
      <c r="C78" t="s">
        <v>372</v>
      </c>
      <c r="D78">
        <v>47904</v>
      </c>
      <c r="E78" t="s">
        <v>149</v>
      </c>
      <c r="F78" t="s">
        <v>123</v>
      </c>
      <c r="G78" t="s">
        <v>124</v>
      </c>
      <c r="H78" t="s">
        <v>133</v>
      </c>
      <c r="I78" t="s">
        <v>156</v>
      </c>
      <c r="J78" t="s">
        <v>105</v>
      </c>
      <c r="K78" t="s">
        <v>37</v>
      </c>
      <c r="M78" t="s">
        <v>41</v>
      </c>
    </row>
    <row r="79" spans="1:52" ht="15">
      <c r="A79" t="s">
        <v>493</v>
      </c>
      <c r="B79" t="s">
        <v>494</v>
      </c>
      <c r="C79" t="s">
        <v>372</v>
      </c>
      <c r="D79">
        <v>46151</v>
      </c>
      <c r="E79" t="s">
        <v>131</v>
      </c>
      <c r="F79" t="s">
        <v>101</v>
      </c>
      <c r="G79" t="s">
        <v>102</v>
      </c>
      <c r="H79" t="s">
        <v>125</v>
      </c>
      <c r="I79" t="s">
        <v>116</v>
      </c>
      <c r="J79" t="s">
        <v>105</v>
      </c>
      <c r="K79" t="s">
        <v>39</v>
      </c>
      <c r="M79" t="s">
        <v>43</v>
      </c>
      <c r="O79" t="s">
        <v>495</v>
      </c>
      <c r="Q79" t="s">
        <v>127</v>
      </c>
      <c r="R79" t="s">
        <v>52</v>
      </c>
      <c r="S79" t="s">
        <v>862</v>
      </c>
      <c r="T79" t="s">
        <v>59</v>
      </c>
      <c r="U79" t="s">
        <v>105</v>
      </c>
      <c r="V79" t="s">
        <v>884</v>
      </c>
      <c r="W79">
        <v>2</v>
      </c>
      <c r="X79" t="s">
        <v>105</v>
      </c>
      <c r="Y79" t="s">
        <v>105</v>
      </c>
      <c r="Z79" t="s">
        <v>946</v>
      </c>
      <c r="AA79" t="s">
        <v>965</v>
      </c>
      <c r="AB79" t="s">
        <v>71</v>
      </c>
      <c r="AC79" t="s">
        <v>171</v>
      </c>
      <c r="AD79" t="s">
        <v>73</v>
      </c>
      <c r="AE79" t="s">
        <v>35</v>
      </c>
      <c r="AF79" t="s">
        <v>128</v>
      </c>
      <c r="AH79" t="s">
        <v>105</v>
      </c>
      <c r="AI79" t="s">
        <v>105</v>
      </c>
      <c r="AJ79" t="s">
        <v>105</v>
      </c>
      <c r="AK79" t="s">
        <v>108</v>
      </c>
      <c r="AL79" t="s">
        <v>1010</v>
      </c>
      <c r="AM79" s="5">
        <v>2</v>
      </c>
      <c r="AN79" t="s">
        <v>1022</v>
      </c>
      <c r="AO79" t="s">
        <v>1045</v>
      </c>
      <c r="AP79" t="s">
        <v>110</v>
      </c>
      <c r="AQ79" t="s">
        <v>108</v>
      </c>
      <c r="AT79" t="s">
        <v>108</v>
      </c>
      <c r="AU79" t="s">
        <v>108</v>
      </c>
      <c r="AZ79" t="s">
        <v>105</v>
      </c>
    </row>
    <row r="80" spans="1:13" ht="15">
      <c r="A80" t="s">
        <v>370</v>
      </c>
      <c r="B80" t="s">
        <v>371</v>
      </c>
      <c r="C80" t="s">
        <v>372</v>
      </c>
      <c r="D80">
        <v>46540</v>
      </c>
      <c r="E80" t="s">
        <v>131</v>
      </c>
      <c r="F80" t="s">
        <v>115</v>
      </c>
      <c r="G80" t="s">
        <v>102</v>
      </c>
      <c r="H80" t="s">
        <v>103</v>
      </c>
      <c r="I80" t="s">
        <v>116</v>
      </c>
      <c r="J80" t="s">
        <v>105</v>
      </c>
      <c r="K80" t="s">
        <v>37</v>
      </c>
      <c r="M80" t="s">
        <v>810</v>
      </c>
    </row>
    <row r="81" spans="1:52" ht="15">
      <c r="A81" t="s">
        <v>513</v>
      </c>
      <c r="B81" t="s">
        <v>514</v>
      </c>
      <c r="C81" t="s">
        <v>372</v>
      </c>
      <c r="D81">
        <v>47265</v>
      </c>
      <c r="E81" t="s">
        <v>114</v>
      </c>
      <c r="F81" t="s">
        <v>115</v>
      </c>
      <c r="G81" t="s">
        <v>124</v>
      </c>
      <c r="H81" t="s">
        <v>103</v>
      </c>
      <c r="I81" t="s">
        <v>116</v>
      </c>
      <c r="J81" t="s">
        <v>105</v>
      </c>
      <c r="K81" t="s">
        <v>37</v>
      </c>
      <c r="M81" t="s">
        <v>809</v>
      </c>
      <c r="O81" t="s">
        <v>515</v>
      </c>
      <c r="P81" t="s">
        <v>47</v>
      </c>
      <c r="Q81" t="s">
        <v>106</v>
      </c>
      <c r="R81" t="s">
        <v>49</v>
      </c>
      <c r="S81" t="s">
        <v>54</v>
      </c>
      <c r="T81" t="s">
        <v>60</v>
      </c>
      <c r="U81" t="s">
        <v>105</v>
      </c>
      <c r="V81" t="s">
        <v>63</v>
      </c>
      <c r="W81">
        <v>1</v>
      </c>
      <c r="X81" t="s">
        <v>105</v>
      </c>
      <c r="Y81" t="s">
        <v>108</v>
      </c>
      <c r="Z81" t="s">
        <v>895</v>
      </c>
      <c r="AA81" t="s">
        <v>968</v>
      </c>
      <c r="AB81" t="s">
        <v>70</v>
      </c>
      <c r="AC81" s="1" t="s">
        <v>1129</v>
      </c>
      <c r="AD81" t="s">
        <v>987</v>
      </c>
      <c r="AE81" t="s">
        <v>77</v>
      </c>
      <c r="AF81" t="s">
        <v>128</v>
      </c>
      <c r="AH81" t="s">
        <v>108</v>
      </c>
      <c r="AI81" t="s">
        <v>108</v>
      </c>
      <c r="AJ81" t="s">
        <v>105</v>
      </c>
      <c r="AK81" t="s">
        <v>105</v>
      </c>
      <c r="AL81" t="s">
        <v>998</v>
      </c>
      <c r="AM81" s="5">
        <v>2</v>
      </c>
      <c r="AN81" t="s">
        <v>1031</v>
      </c>
      <c r="AO81" t="s">
        <v>85</v>
      </c>
      <c r="AP81" t="s">
        <v>110</v>
      </c>
      <c r="AQ81" t="s">
        <v>108</v>
      </c>
      <c r="AR81" t="s">
        <v>108</v>
      </c>
      <c r="AT81" t="s">
        <v>108</v>
      </c>
      <c r="AU81" t="s">
        <v>108</v>
      </c>
      <c r="AZ81" t="s">
        <v>108</v>
      </c>
    </row>
    <row r="82" spans="1:37" ht="15">
      <c r="A82" t="s">
        <v>488</v>
      </c>
      <c r="B82" t="s">
        <v>489</v>
      </c>
      <c r="C82" t="s">
        <v>372</v>
      </c>
      <c r="D82">
        <v>46167</v>
      </c>
      <c r="E82" t="s">
        <v>131</v>
      </c>
      <c r="F82" t="s">
        <v>115</v>
      </c>
      <c r="G82" t="s">
        <v>102</v>
      </c>
      <c r="H82" t="s">
        <v>103</v>
      </c>
      <c r="I82" t="s">
        <v>116</v>
      </c>
      <c r="J82" t="s">
        <v>105</v>
      </c>
      <c r="K82" t="s">
        <v>796</v>
      </c>
      <c r="M82" t="s">
        <v>809</v>
      </c>
      <c r="O82" t="s">
        <v>488</v>
      </c>
      <c r="P82" t="s">
        <v>46</v>
      </c>
      <c r="Q82" t="s">
        <v>118</v>
      </c>
      <c r="R82" t="s">
        <v>49</v>
      </c>
      <c r="S82" t="s">
        <v>861</v>
      </c>
      <c r="T82" t="s">
        <v>60</v>
      </c>
      <c r="U82" t="s">
        <v>105</v>
      </c>
      <c r="V82" t="s">
        <v>63</v>
      </c>
      <c r="W82">
        <v>1</v>
      </c>
      <c r="X82" t="s">
        <v>105</v>
      </c>
      <c r="Y82" t="s">
        <v>105</v>
      </c>
      <c r="Z82" t="s">
        <v>896</v>
      </c>
      <c r="AA82" t="s">
        <v>968</v>
      </c>
      <c r="AB82" t="s">
        <v>70</v>
      </c>
      <c r="AC82" t="s">
        <v>119</v>
      </c>
      <c r="AD82" t="s">
        <v>979</v>
      </c>
      <c r="AE82" t="s">
        <v>991</v>
      </c>
      <c r="AF82" t="s">
        <v>128</v>
      </c>
      <c r="AH82" t="s">
        <v>108</v>
      </c>
      <c r="AI82" t="s">
        <v>108</v>
      </c>
      <c r="AJ82" t="s">
        <v>105</v>
      </c>
      <c r="AK82" t="s">
        <v>108</v>
      </c>
    </row>
    <row r="83" spans="1:13" ht="15">
      <c r="A83" t="s">
        <v>496</v>
      </c>
      <c r="B83" t="s">
        <v>497</v>
      </c>
      <c r="C83" t="s">
        <v>372</v>
      </c>
      <c r="D83">
        <v>46168</v>
      </c>
      <c r="E83" t="s">
        <v>131</v>
      </c>
      <c r="F83" t="s">
        <v>115</v>
      </c>
      <c r="G83" t="s">
        <v>102</v>
      </c>
      <c r="H83" t="s">
        <v>103</v>
      </c>
      <c r="I83" t="s">
        <v>104</v>
      </c>
      <c r="J83" t="s">
        <v>105</v>
      </c>
      <c r="K83" t="s">
        <v>37</v>
      </c>
      <c r="M83" t="s">
        <v>44</v>
      </c>
    </row>
    <row r="84" spans="1:14" ht="15">
      <c r="A84" t="s">
        <v>506</v>
      </c>
      <c r="B84" t="s">
        <v>507</v>
      </c>
      <c r="C84" t="s">
        <v>372</v>
      </c>
      <c r="D84">
        <v>47374</v>
      </c>
      <c r="E84" t="s">
        <v>131</v>
      </c>
      <c r="F84" t="s">
        <v>115</v>
      </c>
      <c r="G84" t="s">
        <v>102</v>
      </c>
      <c r="H84" t="s">
        <v>103</v>
      </c>
      <c r="I84" t="s">
        <v>104</v>
      </c>
      <c r="J84" t="s">
        <v>105</v>
      </c>
      <c r="K84" t="s">
        <v>37</v>
      </c>
      <c r="M84" t="s">
        <v>1087</v>
      </c>
      <c r="N84" t="s">
        <v>508</v>
      </c>
    </row>
    <row r="85" spans="1:52" ht="15">
      <c r="A85" t="s">
        <v>680</v>
      </c>
      <c r="B85" t="s">
        <v>681</v>
      </c>
      <c r="C85" t="s">
        <v>372</v>
      </c>
      <c r="D85">
        <v>46173</v>
      </c>
      <c r="E85" t="s">
        <v>122</v>
      </c>
      <c r="F85" t="s">
        <v>132</v>
      </c>
      <c r="G85" t="s">
        <v>102</v>
      </c>
      <c r="H85" t="s">
        <v>103</v>
      </c>
      <c r="I85" t="s">
        <v>116</v>
      </c>
      <c r="J85" t="s">
        <v>105</v>
      </c>
      <c r="Q85" t="s">
        <v>127</v>
      </c>
      <c r="R85" t="s">
        <v>49</v>
      </c>
      <c r="S85" t="s">
        <v>57</v>
      </c>
      <c r="T85" t="s">
        <v>60</v>
      </c>
      <c r="U85" t="s">
        <v>108</v>
      </c>
      <c r="V85" t="s">
        <v>63</v>
      </c>
      <c r="W85">
        <v>1</v>
      </c>
      <c r="X85" t="s">
        <v>105</v>
      </c>
      <c r="Y85" t="s">
        <v>108</v>
      </c>
      <c r="Z85" t="s">
        <v>45</v>
      </c>
      <c r="AA85" t="s">
        <v>68</v>
      </c>
      <c r="AB85" t="s">
        <v>70</v>
      </c>
      <c r="AC85" t="s">
        <v>119</v>
      </c>
      <c r="AD85" t="s">
        <v>73</v>
      </c>
      <c r="AE85" t="s">
        <v>76</v>
      </c>
      <c r="AF85" t="s">
        <v>109</v>
      </c>
      <c r="AH85" t="s">
        <v>105</v>
      </c>
      <c r="AI85" t="s">
        <v>105</v>
      </c>
      <c r="AJ85" t="s">
        <v>105</v>
      </c>
      <c r="AK85" t="s">
        <v>105</v>
      </c>
      <c r="AL85" t="s">
        <v>79</v>
      </c>
      <c r="AM85" s="5">
        <v>2</v>
      </c>
      <c r="AN85" t="s">
        <v>1029</v>
      </c>
      <c r="AO85" t="s">
        <v>86</v>
      </c>
      <c r="AP85" t="s">
        <v>188</v>
      </c>
      <c r="AQ85" t="s">
        <v>105</v>
      </c>
      <c r="AR85" t="s">
        <v>108</v>
      </c>
      <c r="AT85" t="s">
        <v>105</v>
      </c>
      <c r="AU85" t="s">
        <v>108</v>
      </c>
      <c r="AZ85" t="s">
        <v>108</v>
      </c>
    </row>
    <row r="86" spans="1:13" ht="15">
      <c r="A86" t="s">
        <v>498</v>
      </c>
      <c r="B86" t="s">
        <v>499</v>
      </c>
      <c r="C86" t="s">
        <v>372</v>
      </c>
      <c r="D86">
        <v>46601</v>
      </c>
      <c r="E86" t="s">
        <v>131</v>
      </c>
      <c r="F86" t="s">
        <v>132</v>
      </c>
      <c r="G86" t="s">
        <v>124</v>
      </c>
      <c r="H86" t="s">
        <v>103</v>
      </c>
      <c r="I86" t="s">
        <v>156</v>
      </c>
      <c r="J86" t="s">
        <v>105</v>
      </c>
      <c r="K86" t="s">
        <v>37</v>
      </c>
      <c r="M86" t="s">
        <v>810</v>
      </c>
    </row>
    <row r="87" spans="1:10" ht="15">
      <c r="A87" t="s">
        <v>482</v>
      </c>
      <c r="B87" t="s">
        <v>483</v>
      </c>
      <c r="C87" t="s">
        <v>372</v>
      </c>
      <c r="D87">
        <v>46383</v>
      </c>
      <c r="E87" t="s">
        <v>149</v>
      </c>
      <c r="F87" t="s">
        <v>101</v>
      </c>
      <c r="G87" t="s">
        <v>102</v>
      </c>
      <c r="H87" t="s">
        <v>125</v>
      </c>
      <c r="I87" t="s">
        <v>116</v>
      </c>
      <c r="J87" t="s">
        <v>105</v>
      </c>
    </row>
    <row r="88" spans="1:52" ht="15">
      <c r="A88" t="s">
        <v>669</v>
      </c>
      <c r="B88" t="s">
        <v>670</v>
      </c>
      <c r="C88" t="s">
        <v>372</v>
      </c>
      <c r="D88">
        <v>47987</v>
      </c>
      <c r="E88" t="s">
        <v>114</v>
      </c>
      <c r="F88" t="s">
        <v>132</v>
      </c>
      <c r="G88" t="s">
        <v>124</v>
      </c>
      <c r="H88" t="s">
        <v>125</v>
      </c>
      <c r="I88" t="s">
        <v>187</v>
      </c>
      <c r="J88" t="s">
        <v>105</v>
      </c>
      <c r="K88" t="s">
        <v>37</v>
      </c>
      <c r="M88" t="s">
        <v>812</v>
      </c>
      <c r="O88" t="s">
        <v>671</v>
      </c>
      <c r="P88" t="s">
        <v>46</v>
      </c>
      <c r="Q88" t="s">
        <v>118</v>
      </c>
      <c r="R88" t="s">
        <v>49</v>
      </c>
      <c r="S88" t="s">
        <v>862</v>
      </c>
      <c r="T88" t="s">
        <v>60</v>
      </c>
      <c r="U88" t="s">
        <v>105</v>
      </c>
      <c r="V88" t="s">
        <v>63</v>
      </c>
      <c r="W88">
        <v>1</v>
      </c>
      <c r="X88" t="s">
        <v>108</v>
      </c>
      <c r="Y88" t="s">
        <v>108</v>
      </c>
      <c r="Z88" t="s">
        <v>945</v>
      </c>
      <c r="AA88" t="s">
        <v>69</v>
      </c>
      <c r="AB88" t="s">
        <v>70</v>
      </c>
      <c r="AC88" t="s">
        <v>119</v>
      </c>
      <c r="AD88" t="s">
        <v>982</v>
      </c>
      <c r="AE88" t="s">
        <v>996</v>
      </c>
      <c r="AF88" t="s">
        <v>128</v>
      </c>
      <c r="AH88" t="s">
        <v>108</v>
      </c>
      <c r="AI88" t="s">
        <v>105</v>
      </c>
      <c r="AJ88" t="s">
        <v>105</v>
      </c>
      <c r="AK88" t="s">
        <v>105</v>
      </c>
      <c r="AL88" t="s">
        <v>1011</v>
      </c>
      <c r="AM88" s="5">
        <v>1</v>
      </c>
      <c r="AN88" t="s">
        <v>1040</v>
      </c>
      <c r="AO88" t="s">
        <v>1045</v>
      </c>
      <c r="AP88" t="s">
        <v>110</v>
      </c>
      <c r="AQ88" t="s">
        <v>108</v>
      </c>
      <c r="AR88" t="s">
        <v>108</v>
      </c>
      <c r="AT88" t="s">
        <v>108</v>
      </c>
      <c r="AU88" t="s">
        <v>108</v>
      </c>
      <c r="AZ88" t="s">
        <v>108</v>
      </c>
    </row>
    <row r="89" spans="1:10" ht="15">
      <c r="A89" t="s">
        <v>601</v>
      </c>
      <c r="B89" t="s">
        <v>602</v>
      </c>
      <c r="C89" t="s">
        <v>542</v>
      </c>
      <c r="D89">
        <v>41005</v>
      </c>
      <c r="E89" t="s">
        <v>114</v>
      </c>
      <c r="F89" t="s">
        <v>115</v>
      </c>
      <c r="G89" t="s">
        <v>102</v>
      </c>
      <c r="H89" t="s">
        <v>103</v>
      </c>
      <c r="I89" t="s">
        <v>116</v>
      </c>
      <c r="J89" t="s">
        <v>105</v>
      </c>
    </row>
    <row r="90" spans="1:13" ht="15">
      <c r="A90" t="s">
        <v>540</v>
      </c>
      <c r="B90" t="s">
        <v>541</v>
      </c>
      <c r="C90" t="s">
        <v>542</v>
      </c>
      <c r="D90">
        <v>40601</v>
      </c>
      <c r="E90" t="s">
        <v>131</v>
      </c>
      <c r="F90" t="s">
        <v>132</v>
      </c>
      <c r="G90" t="s">
        <v>102</v>
      </c>
      <c r="H90" t="s">
        <v>103</v>
      </c>
      <c r="I90" t="s">
        <v>116</v>
      </c>
      <c r="J90" t="s">
        <v>105</v>
      </c>
      <c r="K90" t="s">
        <v>794</v>
      </c>
      <c r="M90" t="s">
        <v>44</v>
      </c>
    </row>
    <row r="91" spans="1:13" ht="15">
      <c r="A91" t="s">
        <v>213</v>
      </c>
      <c r="B91" t="s">
        <v>214</v>
      </c>
      <c r="C91" t="s">
        <v>542</v>
      </c>
      <c r="D91">
        <v>42420</v>
      </c>
      <c r="E91" t="s">
        <v>149</v>
      </c>
      <c r="F91" t="s">
        <v>132</v>
      </c>
      <c r="G91" t="s">
        <v>102</v>
      </c>
      <c r="H91" t="s">
        <v>133</v>
      </c>
      <c r="I91" t="s">
        <v>116</v>
      </c>
      <c r="J91" t="s">
        <v>105</v>
      </c>
      <c r="K91" t="s">
        <v>39</v>
      </c>
      <c r="M91" t="s">
        <v>812</v>
      </c>
    </row>
    <row r="92" spans="1:13" ht="15">
      <c r="A92" t="s">
        <v>655</v>
      </c>
      <c r="B92" t="s">
        <v>656</v>
      </c>
      <c r="C92" t="s">
        <v>542</v>
      </c>
      <c r="D92">
        <v>40336</v>
      </c>
      <c r="E92" t="s">
        <v>114</v>
      </c>
      <c r="F92" t="s">
        <v>115</v>
      </c>
      <c r="G92" t="s">
        <v>102</v>
      </c>
      <c r="H92" t="s">
        <v>103</v>
      </c>
      <c r="I92" t="s">
        <v>116</v>
      </c>
      <c r="J92" t="s">
        <v>105</v>
      </c>
      <c r="M92" t="s">
        <v>814</v>
      </c>
    </row>
    <row r="93" spans="1:21" ht="15">
      <c r="A93" t="s">
        <v>569</v>
      </c>
      <c r="B93" t="s">
        <v>570</v>
      </c>
      <c r="C93" t="s">
        <v>542</v>
      </c>
      <c r="D93">
        <v>40351</v>
      </c>
      <c r="E93" t="s">
        <v>122</v>
      </c>
      <c r="F93" t="s">
        <v>123</v>
      </c>
      <c r="G93" t="s">
        <v>102</v>
      </c>
      <c r="H93" t="s">
        <v>103</v>
      </c>
      <c r="I93" t="s">
        <v>116</v>
      </c>
      <c r="J93" t="s">
        <v>105</v>
      </c>
      <c r="K93" t="s">
        <v>37</v>
      </c>
      <c r="M93" t="s">
        <v>43</v>
      </c>
      <c r="P93" t="s">
        <v>571</v>
      </c>
      <c r="Q93" t="s">
        <v>127</v>
      </c>
      <c r="S93" t="s">
        <v>54</v>
      </c>
      <c r="T93" t="s">
        <v>60</v>
      </c>
      <c r="U93" t="s">
        <v>105</v>
      </c>
    </row>
    <row r="94" spans="1:52" ht="15">
      <c r="A94" t="s">
        <v>597</v>
      </c>
      <c r="B94" t="s">
        <v>512</v>
      </c>
      <c r="C94" t="s">
        <v>555</v>
      </c>
      <c r="D94">
        <v>70578</v>
      </c>
      <c r="E94" t="s">
        <v>122</v>
      </c>
      <c r="F94" t="s">
        <v>115</v>
      </c>
      <c r="G94" t="s">
        <v>124</v>
      </c>
      <c r="H94" t="s">
        <v>125</v>
      </c>
      <c r="I94" t="s">
        <v>187</v>
      </c>
      <c r="J94" t="s">
        <v>105</v>
      </c>
      <c r="K94" t="s">
        <v>1087</v>
      </c>
      <c r="L94" t="s">
        <v>598</v>
      </c>
      <c r="M94" t="s">
        <v>44</v>
      </c>
      <c r="O94" t="s">
        <v>599</v>
      </c>
      <c r="P94" t="s">
        <v>46</v>
      </c>
      <c r="Q94" t="s">
        <v>118</v>
      </c>
      <c r="R94" t="s">
        <v>53</v>
      </c>
      <c r="S94" t="s">
        <v>867</v>
      </c>
      <c r="T94" t="s">
        <v>58</v>
      </c>
      <c r="U94" t="s">
        <v>105</v>
      </c>
      <c r="W94">
        <v>1</v>
      </c>
      <c r="X94" t="s">
        <v>105</v>
      </c>
      <c r="Y94" t="s">
        <v>108</v>
      </c>
      <c r="Z94" t="s">
        <v>65</v>
      </c>
      <c r="AA94" t="s">
        <v>968</v>
      </c>
      <c r="AC94" t="s">
        <v>119</v>
      </c>
      <c r="AD94" t="s">
        <v>982</v>
      </c>
      <c r="AE94" t="s">
        <v>991</v>
      </c>
      <c r="AF94" t="s">
        <v>128</v>
      </c>
      <c r="AH94" t="s">
        <v>105</v>
      </c>
      <c r="AI94" t="s">
        <v>105</v>
      </c>
      <c r="AJ94" t="s">
        <v>105</v>
      </c>
      <c r="AK94" t="s">
        <v>105</v>
      </c>
      <c r="AL94" t="s">
        <v>79</v>
      </c>
      <c r="AM94" t="s">
        <v>160</v>
      </c>
      <c r="AN94" t="s">
        <v>1040</v>
      </c>
      <c r="AO94" t="s">
        <v>85</v>
      </c>
      <c r="AQ94" t="s">
        <v>105</v>
      </c>
      <c r="AR94" t="s">
        <v>89</v>
      </c>
      <c r="AS94" t="s">
        <v>600</v>
      </c>
      <c r="AT94" t="s">
        <v>105</v>
      </c>
      <c r="AU94" t="s">
        <v>105</v>
      </c>
      <c r="AV94" t="s">
        <v>92</v>
      </c>
      <c r="AW94" t="s">
        <v>94</v>
      </c>
      <c r="AX94" t="s">
        <v>1057</v>
      </c>
      <c r="AZ94" t="s">
        <v>108</v>
      </c>
    </row>
    <row r="95" spans="1:37" ht="15">
      <c r="A95" t="s">
        <v>153</v>
      </c>
      <c r="B95" t="s">
        <v>154</v>
      </c>
      <c r="C95" t="s">
        <v>555</v>
      </c>
      <c r="D95">
        <v>70112</v>
      </c>
      <c r="E95" t="s">
        <v>143</v>
      </c>
      <c r="F95" t="s">
        <v>101</v>
      </c>
      <c r="G95" t="s">
        <v>155</v>
      </c>
      <c r="H95" t="s">
        <v>133</v>
      </c>
      <c r="I95" t="s">
        <v>156</v>
      </c>
      <c r="J95" t="s">
        <v>105</v>
      </c>
      <c r="K95" t="s">
        <v>796</v>
      </c>
      <c r="M95" t="s">
        <v>813</v>
      </c>
      <c r="O95" t="s">
        <v>556</v>
      </c>
      <c r="P95" t="s">
        <v>823</v>
      </c>
      <c r="Q95" t="s">
        <v>127</v>
      </c>
      <c r="R95" t="s">
        <v>833</v>
      </c>
      <c r="S95" t="s">
        <v>55</v>
      </c>
      <c r="T95" t="s">
        <v>60</v>
      </c>
      <c r="U95" t="s">
        <v>108</v>
      </c>
      <c r="V95" t="s">
        <v>62</v>
      </c>
      <c r="W95">
        <v>2</v>
      </c>
      <c r="X95" t="s">
        <v>105</v>
      </c>
      <c r="Y95" t="s">
        <v>105</v>
      </c>
      <c r="Z95" t="s">
        <v>935</v>
      </c>
      <c r="AA95" t="s">
        <v>968</v>
      </c>
      <c r="AB95" t="s">
        <v>70</v>
      </c>
      <c r="AC95" t="s">
        <v>119</v>
      </c>
      <c r="AD95" t="s">
        <v>981</v>
      </c>
      <c r="AE95" t="s">
        <v>77</v>
      </c>
      <c r="AF95" t="s">
        <v>128</v>
      </c>
      <c r="AH95" t="s">
        <v>108</v>
      </c>
      <c r="AI95" t="s">
        <v>105</v>
      </c>
      <c r="AJ95" t="s">
        <v>105</v>
      </c>
      <c r="AK95" t="s">
        <v>108</v>
      </c>
    </row>
    <row r="96" spans="1:52" ht="15">
      <c r="A96" t="s">
        <v>393</v>
      </c>
      <c r="B96" t="s">
        <v>394</v>
      </c>
      <c r="C96" t="s">
        <v>378</v>
      </c>
      <c r="D96">
        <v>21009</v>
      </c>
      <c r="E96" t="s">
        <v>169</v>
      </c>
      <c r="F96" t="s">
        <v>123</v>
      </c>
      <c r="G96" t="s">
        <v>124</v>
      </c>
      <c r="H96" t="s">
        <v>103</v>
      </c>
      <c r="I96" t="s">
        <v>104</v>
      </c>
      <c r="J96" t="s">
        <v>105</v>
      </c>
      <c r="K96" t="s">
        <v>39</v>
      </c>
      <c r="M96" t="s">
        <v>41</v>
      </c>
      <c r="O96" t="s">
        <v>395</v>
      </c>
      <c r="P96" t="s">
        <v>46</v>
      </c>
      <c r="Q96" t="s">
        <v>118</v>
      </c>
      <c r="R96" t="s">
        <v>49</v>
      </c>
      <c r="S96" t="s">
        <v>856</v>
      </c>
      <c r="T96" t="s">
        <v>60</v>
      </c>
      <c r="U96" t="s">
        <v>105</v>
      </c>
      <c r="V96" t="s">
        <v>63</v>
      </c>
      <c r="W96">
        <v>2</v>
      </c>
      <c r="X96" t="s">
        <v>105</v>
      </c>
      <c r="Y96" t="s">
        <v>105</v>
      </c>
      <c r="Z96" t="s">
        <v>895</v>
      </c>
      <c r="AA96" t="s">
        <v>69</v>
      </c>
      <c r="AB96" t="s">
        <v>71</v>
      </c>
      <c r="AC96" t="s">
        <v>119</v>
      </c>
      <c r="AD96" t="s">
        <v>979</v>
      </c>
      <c r="AE96" t="s">
        <v>77</v>
      </c>
      <c r="AF96" t="s">
        <v>109</v>
      </c>
      <c r="AH96" t="s">
        <v>105</v>
      </c>
      <c r="AI96" t="s">
        <v>105</v>
      </c>
      <c r="AJ96" t="s">
        <v>105</v>
      </c>
      <c r="AK96" t="s">
        <v>105</v>
      </c>
      <c r="AL96" t="s">
        <v>997</v>
      </c>
      <c r="AM96" t="s">
        <v>160</v>
      </c>
      <c r="AN96" t="s">
        <v>1027</v>
      </c>
      <c r="AO96" t="s">
        <v>85</v>
      </c>
      <c r="AP96" t="s">
        <v>161</v>
      </c>
      <c r="AQ96" t="s">
        <v>105</v>
      </c>
      <c r="AR96" t="s">
        <v>108</v>
      </c>
      <c r="AT96" t="s">
        <v>108</v>
      </c>
      <c r="AU96" t="s">
        <v>108</v>
      </c>
      <c r="AZ96" t="s">
        <v>105</v>
      </c>
    </row>
    <row r="97" spans="1:52" ht="15">
      <c r="A97" t="s">
        <v>226</v>
      </c>
      <c r="B97" t="s">
        <v>227</v>
      </c>
      <c r="C97" t="s">
        <v>378</v>
      </c>
      <c r="D97">
        <v>20613</v>
      </c>
      <c r="E97" t="s">
        <v>114</v>
      </c>
      <c r="F97" t="s">
        <v>115</v>
      </c>
      <c r="G97" t="s">
        <v>102</v>
      </c>
      <c r="H97" t="s">
        <v>103</v>
      </c>
      <c r="I97" t="s">
        <v>116</v>
      </c>
      <c r="J97" t="s">
        <v>105</v>
      </c>
      <c r="K97" t="s">
        <v>39</v>
      </c>
      <c r="M97" t="s">
        <v>814</v>
      </c>
      <c r="O97" t="s">
        <v>228</v>
      </c>
      <c r="P97" t="s">
        <v>46</v>
      </c>
      <c r="Q97" t="s">
        <v>118</v>
      </c>
      <c r="R97" t="s">
        <v>49</v>
      </c>
      <c r="S97" t="s">
        <v>861</v>
      </c>
      <c r="T97" t="s">
        <v>60</v>
      </c>
      <c r="U97" t="s">
        <v>105</v>
      </c>
      <c r="V97" t="s">
        <v>63</v>
      </c>
      <c r="W97" t="s">
        <v>178</v>
      </c>
      <c r="X97" t="s">
        <v>105</v>
      </c>
      <c r="Y97" t="s">
        <v>105</v>
      </c>
      <c r="Z97" t="s">
        <v>64</v>
      </c>
      <c r="AA97" t="s">
        <v>69</v>
      </c>
      <c r="AB97" t="s">
        <v>70</v>
      </c>
      <c r="AC97" t="s">
        <v>119</v>
      </c>
      <c r="AD97" t="s">
        <v>984</v>
      </c>
      <c r="AE97" t="s">
        <v>993</v>
      </c>
      <c r="AF97" t="s">
        <v>128</v>
      </c>
      <c r="AH97" t="s">
        <v>105</v>
      </c>
      <c r="AI97" t="s">
        <v>105</v>
      </c>
      <c r="AJ97" t="s">
        <v>105</v>
      </c>
      <c r="AK97" t="s">
        <v>105</v>
      </c>
      <c r="AL97" t="s">
        <v>1012</v>
      </c>
      <c r="AM97" t="s">
        <v>160</v>
      </c>
      <c r="AN97" t="s">
        <v>1036</v>
      </c>
      <c r="AO97" t="s">
        <v>1046</v>
      </c>
      <c r="AP97" t="s">
        <v>110</v>
      </c>
      <c r="AQ97" t="s">
        <v>105</v>
      </c>
      <c r="AR97" t="s">
        <v>108</v>
      </c>
      <c r="AT97" t="s">
        <v>108</v>
      </c>
      <c r="AU97" t="s">
        <v>105</v>
      </c>
      <c r="AV97" t="s">
        <v>90</v>
      </c>
      <c r="AW97" t="s">
        <v>1053</v>
      </c>
      <c r="AX97" t="s">
        <v>1069</v>
      </c>
      <c r="AY97" t="s">
        <v>108</v>
      </c>
      <c r="AZ97" t="s">
        <v>108</v>
      </c>
    </row>
    <row r="98" spans="1:13" ht="15">
      <c r="A98" t="s">
        <v>650</v>
      </c>
      <c r="B98" t="s">
        <v>651</v>
      </c>
      <c r="C98" t="s">
        <v>378</v>
      </c>
      <c r="D98">
        <v>2138</v>
      </c>
      <c r="E98" t="s">
        <v>122</v>
      </c>
      <c r="F98" t="s">
        <v>123</v>
      </c>
      <c r="G98" t="s">
        <v>155</v>
      </c>
      <c r="H98" t="s">
        <v>103</v>
      </c>
      <c r="I98" t="s">
        <v>156</v>
      </c>
      <c r="J98" t="s">
        <v>105</v>
      </c>
      <c r="K98" t="s">
        <v>796</v>
      </c>
      <c r="M98" t="s">
        <v>813</v>
      </c>
    </row>
    <row r="99" spans="1:47" ht="15">
      <c r="A99" t="s">
        <v>446</v>
      </c>
      <c r="B99" t="s">
        <v>785</v>
      </c>
      <c r="C99" t="s">
        <v>378</v>
      </c>
      <c r="D99">
        <v>21617</v>
      </c>
      <c r="E99" t="s">
        <v>114</v>
      </c>
      <c r="F99" t="s">
        <v>132</v>
      </c>
      <c r="G99" t="s">
        <v>102</v>
      </c>
      <c r="H99" t="s">
        <v>133</v>
      </c>
      <c r="I99" t="s">
        <v>116</v>
      </c>
      <c r="J99" t="s">
        <v>105</v>
      </c>
      <c r="K99" t="s">
        <v>37</v>
      </c>
      <c r="M99" t="s">
        <v>810</v>
      </c>
      <c r="O99" t="s">
        <v>447</v>
      </c>
      <c r="P99" t="s">
        <v>46</v>
      </c>
      <c r="Q99" t="s">
        <v>118</v>
      </c>
      <c r="R99" t="s">
        <v>49</v>
      </c>
      <c r="S99" t="s">
        <v>54</v>
      </c>
      <c r="T99" t="s">
        <v>58</v>
      </c>
      <c r="U99" t="s">
        <v>108</v>
      </c>
      <c r="V99" t="s">
        <v>63</v>
      </c>
      <c r="W99">
        <v>1</v>
      </c>
      <c r="X99" t="s">
        <v>105</v>
      </c>
      <c r="Y99" t="s">
        <v>105</v>
      </c>
      <c r="Z99" t="s">
        <v>64</v>
      </c>
      <c r="AA99" t="s">
        <v>69</v>
      </c>
      <c r="AB99" t="s">
        <v>70</v>
      </c>
      <c r="AC99" t="s">
        <v>171</v>
      </c>
      <c r="AD99" t="s">
        <v>73</v>
      </c>
      <c r="AE99" t="s">
        <v>35</v>
      </c>
      <c r="AF99" t="s">
        <v>128</v>
      </c>
      <c r="AH99" t="s">
        <v>105</v>
      </c>
      <c r="AI99" t="s">
        <v>105</v>
      </c>
      <c r="AJ99" t="s">
        <v>105</v>
      </c>
      <c r="AK99" t="s">
        <v>108</v>
      </c>
      <c r="AL99" t="s">
        <v>997</v>
      </c>
      <c r="AM99" s="5">
        <v>1</v>
      </c>
      <c r="AN99" t="s">
        <v>1025</v>
      </c>
      <c r="AO99" t="s">
        <v>1044</v>
      </c>
      <c r="AP99" t="s">
        <v>161</v>
      </c>
      <c r="AQ99" t="s">
        <v>105</v>
      </c>
      <c r="AR99" t="s">
        <v>108</v>
      </c>
      <c r="AT99" t="s">
        <v>108</v>
      </c>
      <c r="AU99" t="s">
        <v>105</v>
      </c>
    </row>
    <row r="100" spans="1:10" ht="15">
      <c r="A100" t="s">
        <v>468</v>
      </c>
      <c r="B100" t="s">
        <v>469</v>
      </c>
      <c r="C100" t="s">
        <v>378</v>
      </c>
      <c r="D100">
        <v>2056</v>
      </c>
      <c r="E100" t="s">
        <v>131</v>
      </c>
      <c r="F100" t="s">
        <v>115</v>
      </c>
      <c r="G100" t="s">
        <v>102</v>
      </c>
      <c r="H100" t="s">
        <v>103</v>
      </c>
      <c r="I100" t="s">
        <v>104</v>
      </c>
      <c r="J100" t="s">
        <v>105</v>
      </c>
    </row>
    <row r="101" spans="1:21" ht="15">
      <c r="A101" t="s">
        <v>465</v>
      </c>
      <c r="B101" t="s">
        <v>466</v>
      </c>
      <c r="C101" t="s">
        <v>378</v>
      </c>
      <c r="D101">
        <v>1864</v>
      </c>
      <c r="E101" t="s">
        <v>131</v>
      </c>
      <c r="F101" t="s">
        <v>115</v>
      </c>
      <c r="G101" t="s">
        <v>102</v>
      </c>
      <c r="H101" t="s">
        <v>103</v>
      </c>
      <c r="I101" t="s">
        <v>104</v>
      </c>
      <c r="J101" t="s">
        <v>105</v>
      </c>
      <c r="K101" t="s">
        <v>796</v>
      </c>
      <c r="M101" t="s">
        <v>44</v>
      </c>
      <c r="O101" t="s">
        <v>467</v>
      </c>
      <c r="P101" t="s">
        <v>46</v>
      </c>
      <c r="Q101" t="s">
        <v>127</v>
      </c>
      <c r="R101" t="s">
        <v>49</v>
      </c>
      <c r="S101" t="s">
        <v>54</v>
      </c>
      <c r="T101" t="s">
        <v>60</v>
      </c>
      <c r="U101" t="s">
        <v>105</v>
      </c>
    </row>
    <row r="102" spans="1:52" ht="15">
      <c r="A102" t="s">
        <v>577</v>
      </c>
      <c r="B102" t="s">
        <v>578</v>
      </c>
      <c r="C102" t="s">
        <v>378</v>
      </c>
      <c r="D102">
        <v>20601</v>
      </c>
      <c r="E102" t="s">
        <v>169</v>
      </c>
      <c r="F102" t="s">
        <v>123</v>
      </c>
      <c r="G102" t="s">
        <v>124</v>
      </c>
      <c r="H102" t="s">
        <v>103</v>
      </c>
      <c r="I102" t="s">
        <v>104</v>
      </c>
      <c r="J102" t="s">
        <v>105</v>
      </c>
      <c r="Q102" t="s">
        <v>127</v>
      </c>
      <c r="U102" t="s">
        <v>105</v>
      </c>
      <c r="W102">
        <v>2</v>
      </c>
      <c r="X102" t="s">
        <v>105</v>
      </c>
      <c r="Y102" t="s">
        <v>105</v>
      </c>
      <c r="AB102" t="s">
        <v>70</v>
      </c>
      <c r="AC102" t="s">
        <v>171</v>
      </c>
      <c r="AD102" t="s">
        <v>982</v>
      </c>
      <c r="AE102" t="s">
        <v>993</v>
      </c>
      <c r="AF102" t="s">
        <v>109</v>
      </c>
      <c r="AH102" t="s">
        <v>105</v>
      </c>
      <c r="AI102" t="s">
        <v>105</v>
      </c>
      <c r="AJ102" t="s">
        <v>105</v>
      </c>
      <c r="AK102" t="s">
        <v>105</v>
      </c>
      <c r="AL102" t="s">
        <v>1013</v>
      </c>
      <c r="AM102" t="s">
        <v>145</v>
      </c>
      <c r="AQ102" t="s">
        <v>108</v>
      </c>
      <c r="AT102" t="s">
        <v>108</v>
      </c>
      <c r="AU102" t="s">
        <v>108</v>
      </c>
      <c r="AZ102" t="s">
        <v>108</v>
      </c>
    </row>
    <row r="103" spans="1:13" ht="15">
      <c r="A103" t="s">
        <v>463</v>
      </c>
      <c r="B103" t="s">
        <v>464</v>
      </c>
      <c r="C103" t="s">
        <v>378</v>
      </c>
      <c r="D103">
        <v>2379</v>
      </c>
      <c r="E103" t="s">
        <v>131</v>
      </c>
      <c r="F103" t="s">
        <v>115</v>
      </c>
      <c r="G103" t="s">
        <v>102</v>
      </c>
      <c r="H103" t="s">
        <v>103</v>
      </c>
      <c r="I103" t="s">
        <v>104</v>
      </c>
      <c r="J103" t="s">
        <v>105</v>
      </c>
      <c r="K103" t="s">
        <v>39</v>
      </c>
      <c r="M103" t="s">
        <v>811</v>
      </c>
    </row>
    <row r="104" spans="1:52" ht="15">
      <c r="A104" t="s">
        <v>376</v>
      </c>
      <c r="B104" t="s">
        <v>377</v>
      </c>
      <c r="C104" t="s">
        <v>378</v>
      </c>
      <c r="D104">
        <v>2790</v>
      </c>
      <c r="E104" t="s">
        <v>131</v>
      </c>
      <c r="F104" t="s">
        <v>115</v>
      </c>
      <c r="G104" t="s">
        <v>102</v>
      </c>
      <c r="H104" t="s">
        <v>103</v>
      </c>
      <c r="I104" t="s">
        <v>116</v>
      </c>
      <c r="J104" t="s">
        <v>105</v>
      </c>
      <c r="K104" t="s">
        <v>37</v>
      </c>
      <c r="M104" t="s">
        <v>42</v>
      </c>
      <c r="O104" t="s">
        <v>379</v>
      </c>
      <c r="P104" t="s">
        <v>46</v>
      </c>
      <c r="Q104" t="s">
        <v>118</v>
      </c>
      <c r="R104" t="s">
        <v>49</v>
      </c>
      <c r="S104" t="s">
        <v>54</v>
      </c>
      <c r="T104" t="s">
        <v>60</v>
      </c>
      <c r="U104" t="s">
        <v>105</v>
      </c>
      <c r="W104">
        <v>2</v>
      </c>
      <c r="X104" t="s">
        <v>105</v>
      </c>
      <c r="Y104" t="s">
        <v>105</v>
      </c>
      <c r="Z104" t="s">
        <v>45</v>
      </c>
      <c r="AA104" t="s">
        <v>69</v>
      </c>
      <c r="AB104" t="s">
        <v>70</v>
      </c>
      <c r="AC104" s="1" t="s">
        <v>1129</v>
      </c>
      <c r="AD104" t="s">
        <v>982</v>
      </c>
      <c r="AE104" t="s">
        <v>35</v>
      </c>
      <c r="AF104" t="s">
        <v>128</v>
      </c>
      <c r="AH104" t="s">
        <v>105</v>
      </c>
      <c r="AI104" t="s">
        <v>105</v>
      </c>
      <c r="AJ104" t="s">
        <v>105</v>
      </c>
      <c r="AK104" t="s">
        <v>108</v>
      </c>
      <c r="AL104" t="s">
        <v>998</v>
      </c>
      <c r="AM104" t="s">
        <v>160</v>
      </c>
      <c r="AN104" t="s">
        <v>1030</v>
      </c>
      <c r="AO104" t="s">
        <v>87</v>
      </c>
      <c r="AP104" t="s">
        <v>110</v>
      </c>
      <c r="AQ104" t="s">
        <v>105</v>
      </c>
      <c r="AT104" t="s">
        <v>108</v>
      </c>
      <c r="AU104" t="s">
        <v>108</v>
      </c>
      <c r="AZ104" t="s">
        <v>108</v>
      </c>
    </row>
    <row r="105" spans="1:52" ht="15">
      <c r="A105" t="s">
        <v>448</v>
      </c>
      <c r="B105" t="s">
        <v>449</v>
      </c>
      <c r="C105" t="s">
        <v>378</v>
      </c>
      <c r="D105">
        <v>21678</v>
      </c>
      <c r="E105" t="s">
        <v>114</v>
      </c>
      <c r="F105" t="s">
        <v>115</v>
      </c>
      <c r="G105" t="s">
        <v>102</v>
      </c>
      <c r="H105" t="s">
        <v>103</v>
      </c>
      <c r="I105" t="s">
        <v>187</v>
      </c>
      <c r="J105" t="s">
        <v>105</v>
      </c>
      <c r="K105" t="s">
        <v>37</v>
      </c>
      <c r="M105" t="s">
        <v>43</v>
      </c>
      <c r="O105" t="s">
        <v>450</v>
      </c>
      <c r="P105" t="s">
        <v>46</v>
      </c>
      <c r="Q105" t="s">
        <v>118</v>
      </c>
      <c r="R105" t="s">
        <v>49</v>
      </c>
      <c r="S105" t="s">
        <v>55</v>
      </c>
      <c r="T105" t="s">
        <v>58</v>
      </c>
      <c r="U105" t="s">
        <v>105</v>
      </c>
      <c r="V105" t="s">
        <v>62</v>
      </c>
      <c r="W105">
        <v>2</v>
      </c>
      <c r="X105" t="s">
        <v>105</v>
      </c>
      <c r="Y105" t="s">
        <v>105</v>
      </c>
      <c r="Z105" t="s">
        <v>65</v>
      </c>
      <c r="AA105" t="s">
        <v>67</v>
      </c>
      <c r="AB105" t="s">
        <v>70</v>
      </c>
      <c r="AC105" t="s">
        <v>119</v>
      </c>
      <c r="AD105" t="s">
        <v>988</v>
      </c>
      <c r="AE105" t="s">
        <v>35</v>
      </c>
      <c r="AF105" t="s">
        <v>109</v>
      </c>
      <c r="AH105" t="s">
        <v>105</v>
      </c>
      <c r="AI105" t="s">
        <v>105</v>
      </c>
      <c r="AJ105" t="s">
        <v>105</v>
      </c>
      <c r="AK105" t="s">
        <v>105</v>
      </c>
      <c r="AL105" t="s">
        <v>997</v>
      </c>
      <c r="AM105" s="5">
        <v>2</v>
      </c>
      <c r="AN105" t="s">
        <v>80</v>
      </c>
      <c r="AO105" t="s">
        <v>85</v>
      </c>
      <c r="AP105" t="s">
        <v>161</v>
      </c>
      <c r="AQ105" t="s">
        <v>105</v>
      </c>
      <c r="AR105" t="s">
        <v>108</v>
      </c>
      <c r="AT105" t="s">
        <v>105</v>
      </c>
      <c r="AU105" t="s">
        <v>105</v>
      </c>
      <c r="AV105" t="s">
        <v>91</v>
      </c>
      <c r="AW105" t="s">
        <v>94</v>
      </c>
      <c r="AX105" t="s">
        <v>1058</v>
      </c>
      <c r="AY105" t="s">
        <v>105</v>
      </c>
      <c r="AZ105" t="s">
        <v>105</v>
      </c>
    </row>
    <row r="106" spans="1:10" ht="15">
      <c r="A106" t="s">
        <v>545</v>
      </c>
      <c r="B106" t="s">
        <v>546</v>
      </c>
      <c r="C106" t="s">
        <v>547</v>
      </c>
      <c r="D106">
        <v>20650</v>
      </c>
      <c r="E106" t="s">
        <v>114</v>
      </c>
      <c r="F106" t="s">
        <v>123</v>
      </c>
      <c r="G106" t="s">
        <v>124</v>
      </c>
      <c r="H106" t="s">
        <v>103</v>
      </c>
      <c r="I106" t="s">
        <v>104</v>
      </c>
      <c r="J106" t="s">
        <v>105</v>
      </c>
    </row>
    <row r="107" spans="1:10" ht="15">
      <c r="A107" t="s">
        <v>388</v>
      </c>
      <c r="B107" t="s">
        <v>389</v>
      </c>
      <c r="C107" t="s">
        <v>547</v>
      </c>
      <c r="D107">
        <v>21850</v>
      </c>
      <c r="E107" t="s">
        <v>131</v>
      </c>
      <c r="F107" t="s">
        <v>115</v>
      </c>
      <c r="G107" t="s">
        <v>102</v>
      </c>
      <c r="H107" t="s">
        <v>133</v>
      </c>
      <c r="I107" t="s">
        <v>116</v>
      </c>
      <c r="J107" t="s">
        <v>105</v>
      </c>
    </row>
    <row r="108" spans="1:13" ht="15">
      <c r="A108" t="s">
        <v>253</v>
      </c>
      <c r="B108" t="s">
        <v>254</v>
      </c>
      <c r="C108" t="s">
        <v>211</v>
      </c>
      <c r="D108">
        <v>4240</v>
      </c>
      <c r="E108" t="s">
        <v>149</v>
      </c>
      <c r="F108" t="s">
        <v>123</v>
      </c>
      <c r="G108" t="s">
        <v>124</v>
      </c>
      <c r="H108" t="s">
        <v>133</v>
      </c>
      <c r="I108" t="s">
        <v>156</v>
      </c>
      <c r="J108" t="s">
        <v>105</v>
      </c>
      <c r="K108" t="s">
        <v>37</v>
      </c>
      <c r="M108" t="s">
        <v>804</v>
      </c>
    </row>
    <row r="109" spans="1:52" ht="15">
      <c r="A109" t="s">
        <v>120</v>
      </c>
      <c r="B109" t="s">
        <v>121</v>
      </c>
      <c r="C109" t="s">
        <v>211</v>
      </c>
      <c r="D109">
        <v>4024</v>
      </c>
      <c r="E109" t="s">
        <v>122</v>
      </c>
      <c r="F109" t="s">
        <v>123</v>
      </c>
      <c r="G109" t="s">
        <v>124</v>
      </c>
      <c r="H109" t="s">
        <v>125</v>
      </c>
      <c r="I109" t="s">
        <v>104</v>
      </c>
      <c r="J109" t="s">
        <v>105</v>
      </c>
      <c r="K109" t="s">
        <v>37</v>
      </c>
      <c r="M109" t="s">
        <v>808</v>
      </c>
      <c r="O109" t="s">
        <v>126</v>
      </c>
      <c r="P109" t="s">
        <v>48</v>
      </c>
      <c r="Q109" t="s">
        <v>127</v>
      </c>
      <c r="R109" t="s">
        <v>845</v>
      </c>
      <c r="S109" t="s">
        <v>856</v>
      </c>
      <c r="T109" t="s">
        <v>60</v>
      </c>
      <c r="U109" t="s">
        <v>105</v>
      </c>
      <c r="V109" t="s">
        <v>62</v>
      </c>
      <c r="W109">
        <v>1</v>
      </c>
      <c r="X109" t="s">
        <v>108</v>
      </c>
      <c r="Y109" t="s">
        <v>105</v>
      </c>
      <c r="Z109" t="s">
        <v>947</v>
      </c>
      <c r="AA109" t="s">
        <v>962</v>
      </c>
      <c r="AB109" t="s">
        <v>71</v>
      </c>
      <c r="AC109" t="s">
        <v>119</v>
      </c>
      <c r="AD109" t="s">
        <v>983</v>
      </c>
      <c r="AE109" t="s">
        <v>994</v>
      </c>
      <c r="AF109" t="s">
        <v>128</v>
      </c>
      <c r="AH109" t="s">
        <v>105</v>
      </c>
      <c r="AI109" t="s">
        <v>105</v>
      </c>
      <c r="AJ109" t="s">
        <v>108</v>
      </c>
      <c r="AK109" t="s">
        <v>108</v>
      </c>
      <c r="AL109" t="s">
        <v>998</v>
      </c>
      <c r="AM109" s="5">
        <v>2</v>
      </c>
      <c r="AN109" t="s">
        <v>83</v>
      </c>
      <c r="AO109" t="s">
        <v>85</v>
      </c>
      <c r="AQ109" t="s">
        <v>105</v>
      </c>
      <c r="AR109" t="s">
        <v>108</v>
      </c>
      <c r="AT109" t="s">
        <v>108</v>
      </c>
      <c r="AU109" t="s">
        <v>105</v>
      </c>
      <c r="AV109" t="s">
        <v>1048</v>
      </c>
      <c r="AW109" t="s">
        <v>94</v>
      </c>
      <c r="AX109" t="s">
        <v>1060</v>
      </c>
      <c r="AY109" t="s">
        <v>105</v>
      </c>
      <c r="AZ109" t="s">
        <v>105</v>
      </c>
    </row>
    <row r="110" spans="1:52" ht="15">
      <c r="A110" t="s">
        <v>770</v>
      </c>
      <c r="B110" t="s">
        <v>771</v>
      </c>
      <c r="C110" t="s">
        <v>211</v>
      </c>
      <c r="D110">
        <v>4860</v>
      </c>
      <c r="E110" t="s">
        <v>122</v>
      </c>
      <c r="F110" t="s">
        <v>115</v>
      </c>
      <c r="G110" t="s">
        <v>102</v>
      </c>
      <c r="H110" t="s">
        <v>103</v>
      </c>
      <c r="I110" t="s">
        <v>116</v>
      </c>
      <c r="J110" t="s">
        <v>105</v>
      </c>
      <c r="K110" t="s">
        <v>37</v>
      </c>
      <c r="M110" t="s">
        <v>810</v>
      </c>
      <c r="O110" t="s">
        <v>772</v>
      </c>
      <c r="P110" t="s">
        <v>773</v>
      </c>
      <c r="Q110" t="s">
        <v>106</v>
      </c>
      <c r="R110" t="s">
        <v>774</v>
      </c>
      <c r="S110" t="s">
        <v>856</v>
      </c>
      <c r="T110" t="s">
        <v>60</v>
      </c>
      <c r="U110" t="s">
        <v>105</v>
      </c>
      <c r="V110" t="s">
        <v>881</v>
      </c>
      <c r="W110">
        <v>1</v>
      </c>
      <c r="X110" t="s">
        <v>105</v>
      </c>
      <c r="Y110" t="s">
        <v>105</v>
      </c>
      <c r="Z110" t="s">
        <v>905</v>
      </c>
      <c r="AA110" t="s">
        <v>968</v>
      </c>
      <c r="AB110" t="s">
        <v>70</v>
      </c>
      <c r="AC110" t="s">
        <v>119</v>
      </c>
      <c r="AD110" t="s">
        <v>984</v>
      </c>
      <c r="AE110" t="s">
        <v>35</v>
      </c>
      <c r="AF110" t="s">
        <v>773</v>
      </c>
      <c r="AH110" t="s">
        <v>105</v>
      </c>
      <c r="AI110" t="s">
        <v>105</v>
      </c>
      <c r="AJ110" t="s">
        <v>105</v>
      </c>
      <c r="AK110" t="s">
        <v>105</v>
      </c>
      <c r="AL110" t="s">
        <v>997</v>
      </c>
      <c r="AM110" s="5">
        <v>3</v>
      </c>
      <c r="AN110" t="s">
        <v>1039</v>
      </c>
      <c r="AO110" t="s">
        <v>1045</v>
      </c>
      <c r="AP110" t="s">
        <v>110</v>
      </c>
      <c r="AQ110" t="s">
        <v>108</v>
      </c>
      <c r="AR110" t="s">
        <v>108</v>
      </c>
      <c r="AT110" t="s">
        <v>108</v>
      </c>
      <c r="AU110" t="s">
        <v>105</v>
      </c>
      <c r="AV110" t="s">
        <v>1050</v>
      </c>
      <c r="AW110" t="s">
        <v>1053</v>
      </c>
      <c r="AX110" t="s">
        <v>1064</v>
      </c>
      <c r="AY110" t="s">
        <v>105</v>
      </c>
      <c r="AZ110" t="s">
        <v>105</v>
      </c>
    </row>
    <row r="111" spans="1:52" ht="15">
      <c r="A111" t="s">
        <v>209</v>
      </c>
      <c r="B111" t="s">
        <v>210</v>
      </c>
      <c r="C111" t="s">
        <v>211</v>
      </c>
      <c r="D111">
        <v>4901</v>
      </c>
      <c r="E111" t="s">
        <v>100</v>
      </c>
      <c r="F111" t="s">
        <v>123</v>
      </c>
      <c r="G111" t="s">
        <v>124</v>
      </c>
      <c r="H111" t="s">
        <v>125</v>
      </c>
      <c r="I111" t="s">
        <v>116</v>
      </c>
      <c r="J111" t="s">
        <v>105</v>
      </c>
      <c r="K111" t="s">
        <v>795</v>
      </c>
      <c r="M111" t="s">
        <v>532</v>
      </c>
      <c r="O111" t="s">
        <v>533</v>
      </c>
      <c r="P111" t="s">
        <v>46</v>
      </c>
      <c r="Q111" t="s">
        <v>127</v>
      </c>
      <c r="R111" t="s">
        <v>50</v>
      </c>
      <c r="S111" t="s">
        <v>858</v>
      </c>
      <c r="T111" t="s">
        <v>875</v>
      </c>
      <c r="U111" t="s">
        <v>105</v>
      </c>
      <c r="V111" t="s">
        <v>62</v>
      </c>
      <c r="W111">
        <v>1</v>
      </c>
      <c r="X111" t="s">
        <v>105</v>
      </c>
      <c r="Y111" t="s">
        <v>105</v>
      </c>
      <c r="Z111" t="s">
        <v>918</v>
      </c>
      <c r="AA111" t="s">
        <v>968</v>
      </c>
      <c r="AB111" t="s">
        <v>71</v>
      </c>
      <c r="AC111" s="1" t="s">
        <v>1129</v>
      </c>
      <c r="AD111" t="s">
        <v>982</v>
      </c>
      <c r="AE111" t="s">
        <v>993</v>
      </c>
      <c r="AF111" t="s">
        <v>109</v>
      </c>
      <c r="AH111" t="s">
        <v>105</v>
      </c>
      <c r="AI111" t="s">
        <v>105</v>
      </c>
      <c r="AJ111" t="s">
        <v>108</v>
      </c>
      <c r="AK111" t="s">
        <v>108</v>
      </c>
      <c r="AL111" t="s">
        <v>998</v>
      </c>
      <c r="AM111" t="s">
        <v>145</v>
      </c>
      <c r="AN111" t="s">
        <v>81</v>
      </c>
      <c r="AO111" t="s">
        <v>1045</v>
      </c>
      <c r="AP111" t="s">
        <v>110</v>
      </c>
      <c r="AQ111" t="s">
        <v>108</v>
      </c>
      <c r="AR111" t="s">
        <v>108</v>
      </c>
      <c r="AT111" t="s">
        <v>108</v>
      </c>
      <c r="AU111" t="s">
        <v>105</v>
      </c>
      <c r="AV111" t="s">
        <v>92</v>
      </c>
      <c r="AW111" t="s">
        <v>1053</v>
      </c>
      <c r="AX111" t="s">
        <v>1058</v>
      </c>
      <c r="AY111" t="s">
        <v>108</v>
      </c>
      <c r="AZ111" t="s">
        <v>105</v>
      </c>
    </row>
    <row r="112" spans="1:27" ht="15">
      <c r="A112" t="s">
        <v>527</v>
      </c>
      <c r="B112" t="s">
        <v>528</v>
      </c>
      <c r="C112" t="s">
        <v>403</v>
      </c>
      <c r="D112">
        <v>48124</v>
      </c>
      <c r="E112" t="s">
        <v>122</v>
      </c>
      <c r="F112" t="s">
        <v>101</v>
      </c>
      <c r="G112" t="s">
        <v>155</v>
      </c>
      <c r="H112" t="s">
        <v>133</v>
      </c>
      <c r="I112" t="s">
        <v>156</v>
      </c>
      <c r="J112" t="s">
        <v>105</v>
      </c>
      <c r="K112" t="s">
        <v>37</v>
      </c>
      <c r="M112" t="s">
        <v>817</v>
      </c>
      <c r="P112" t="s">
        <v>46</v>
      </c>
      <c r="Q112" t="s">
        <v>127</v>
      </c>
      <c r="R112" t="s">
        <v>53</v>
      </c>
      <c r="S112" t="s">
        <v>54</v>
      </c>
      <c r="T112" t="s">
        <v>58</v>
      </c>
      <c r="U112" t="s">
        <v>105</v>
      </c>
      <c r="V112" t="s">
        <v>62</v>
      </c>
      <c r="W112">
        <v>1</v>
      </c>
      <c r="X112" t="s">
        <v>105</v>
      </c>
      <c r="Y112" t="s">
        <v>108</v>
      </c>
      <c r="Z112" t="s">
        <v>45</v>
      </c>
      <c r="AA112" t="s">
        <v>972</v>
      </c>
    </row>
    <row r="113" spans="1:13" ht="15">
      <c r="A113" t="s">
        <v>648</v>
      </c>
      <c r="B113" t="s">
        <v>649</v>
      </c>
      <c r="C113" t="s">
        <v>403</v>
      </c>
      <c r="D113">
        <v>49727</v>
      </c>
      <c r="E113" t="s">
        <v>169</v>
      </c>
      <c r="F113" t="s">
        <v>115</v>
      </c>
      <c r="G113" t="s">
        <v>102</v>
      </c>
      <c r="H113" t="s">
        <v>103</v>
      </c>
      <c r="I113" t="s">
        <v>116</v>
      </c>
      <c r="J113" t="s">
        <v>105</v>
      </c>
      <c r="K113" t="s">
        <v>1087</v>
      </c>
      <c r="L113" t="s">
        <v>800</v>
      </c>
      <c r="M113" t="s">
        <v>810</v>
      </c>
    </row>
    <row r="114" spans="1:10" ht="15">
      <c r="A114" t="s">
        <v>404</v>
      </c>
      <c r="B114" t="s">
        <v>405</v>
      </c>
      <c r="C114" t="s">
        <v>403</v>
      </c>
      <c r="D114">
        <v>48506</v>
      </c>
      <c r="E114" t="s">
        <v>100</v>
      </c>
      <c r="F114" t="s">
        <v>101</v>
      </c>
      <c r="G114" t="s">
        <v>124</v>
      </c>
      <c r="H114" t="s">
        <v>133</v>
      </c>
      <c r="I114" t="s">
        <v>156</v>
      </c>
      <c r="J114" t="s">
        <v>105</v>
      </c>
    </row>
    <row r="115" spans="1:10" ht="15">
      <c r="A115" t="s">
        <v>401</v>
      </c>
      <c r="B115" t="s">
        <v>402</v>
      </c>
      <c r="C115" t="s">
        <v>403</v>
      </c>
      <c r="D115">
        <v>49405</v>
      </c>
      <c r="E115" t="s">
        <v>122</v>
      </c>
      <c r="F115" t="s">
        <v>101</v>
      </c>
      <c r="G115" t="s">
        <v>155</v>
      </c>
      <c r="H115" t="s">
        <v>125</v>
      </c>
      <c r="I115" t="s">
        <v>156</v>
      </c>
      <c r="J115" t="s">
        <v>105</v>
      </c>
    </row>
    <row r="116" spans="1:52" ht="15">
      <c r="A116" t="s">
        <v>725</v>
      </c>
      <c r="B116" t="s">
        <v>726</v>
      </c>
      <c r="C116" t="s">
        <v>282</v>
      </c>
      <c r="D116">
        <v>55056</v>
      </c>
      <c r="E116" t="s">
        <v>100</v>
      </c>
      <c r="F116" t="s">
        <v>132</v>
      </c>
      <c r="G116" t="s">
        <v>124</v>
      </c>
      <c r="H116" t="s">
        <v>103</v>
      </c>
      <c r="I116" t="s">
        <v>156</v>
      </c>
      <c r="J116" t="s">
        <v>105</v>
      </c>
      <c r="K116" t="s">
        <v>796</v>
      </c>
      <c r="M116" t="s">
        <v>807</v>
      </c>
      <c r="O116" t="s">
        <v>161</v>
      </c>
      <c r="P116" t="s">
        <v>823</v>
      </c>
      <c r="Q116" t="s">
        <v>127</v>
      </c>
      <c r="R116" t="s">
        <v>840</v>
      </c>
      <c r="S116" t="s">
        <v>56</v>
      </c>
      <c r="T116" t="s">
        <v>870</v>
      </c>
      <c r="U116" t="s">
        <v>108</v>
      </c>
      <c r="V116" t="s">
        <v>63</v>
      </c>
      <c r="W116">
        <v>1</v>
      </c>
      <c r="X116" t="s">
        <v>108</v>
      </c>
      <c r="Y116" t="s">
        <v>105</v>
      </c>
      <c r="Z116" t="s">
        <v>948</v>
      </c>
      <c r="AA116" t="s">
        <v>971</v>
      </c>
      <c r="AB116" t="s">
        <v>71</v>
      </c>
      <c r="AC116" s="1" t="s">
        <v>1129</v>
      </c>
      <c r="AD116" t="s">
        <v>980</v>
      </c>
      <c r="AE116" t="s">
        <v>77</v>
      </c>
      <c r="AF116" t="s">
        <v>128</v>
      </c>
      <c r="AH116" t="s">
        <v>105</v>
      </c>
      <c r="AI116" t="s">
        <v>105</v>
      </c>
      <c r="AJ116" t="s">
        <v>105</v>
      </c>
      <c r="AK116" t="s">
        <v>105</v>
      </c>
      <c r="AL116" t="s">
        <v>1014</v>
      </c>
      <c r="AM116" s="5">
        <v>1</v>
      </c>
      <c r="AN116" t="s">
        <v>1037</v>
      </c>
      <c r="AO116" t="s">
        <v>1045</v>
      </c>
      <c r="AP116" t="s">
        <v>161</v>
      </c>
      <c r="AQ116" t="s">
        <v>105</v>
      </c>
      <c r="AR116" t="s">
        <v>108</v>
      </c>
      <c r="AT116" t="s">
        <v>105</v>
      </c>
      <c r="AU116" t="s">
        <v>105</v>
      </c>
      <c r="AV116" t="s">
        <v>1048</v>
      </c>
      <c r="AW116" t="s">
        <v>1053</v>
      </c>
      <c r="AX116" t="s">
        <v>1068</v>
      </c>
      <c r="AY116" t="s">
        <v>105</v>
      </c>
      <c r="AZ116" t="s">
        <v>105</v>
      </c>
    </row>
    <row r="117" spans="1:52" ht="15">
      <c r="A117" t="s">
        <v>275</v>
      </c>
      <c r="B117" t="s">
        <v>276</v>
      </c>
      <c r="C117" t="s">
        <v>282</v>
      </c>
      <c r="D117">
        <v>56441</v>
      </c>
      <c r="E117" t="s">
        <v>149</v>
      </c>
      <c r="F117" t="s">
        <v>115</v>
      </c>
      <c r="G117" t="s">
        <v>102</v>
      </c>
      <c r="H117" t="s">
        <v>133</v>
      </c>
      <c r="I117" t="s">
        <v>116</v>
      </c>
      <c r="J117" t="s">
        <v>105</v>
      </c>
      <c r="K117" t="s">
        <v>1087</v>
      </c>
      <c r="L117" t="s">
        <v>277</v>
      </c>
      <c r="M117" t="s">
        <v>807</v>
      </c>
      <c r="O117" t="s">
        <v>278</v>
      </c>
      <c r="P117" t="s">
        <v>48</v>
      </c>
      <c r="Q117" t="s">
        <v>127</v>
      </c>
      <c r="R117" t="s">
        <v>50</v>
      </c>
      <c r="S117" t="s">
        <v>856</v>
      </c>
      <c r="T117" t="s">
        <v>875</v>
      </c>
      <c r="U117" t="s">
        <v>105</v>
      </c>
      <c r="V117" t="s">
        <v>62</v>
      </c>
      <c r="W117">
        <v>2</v>
      </c>
      <c r="X117" t="s">
        <v>108</v>
      </c>
      <c r="Y117" t="s">
        <v>105</v>
      </c>
      <c r="Z117" t="s">
        <v>919</v>
      </c>
      <c r="AA117" t="s">
        <v>971</v>
      </c>
      <c r="AB117" t="s">
        <v>70</v>
      </c>
      <c r="AC117" t="s">
        <v>119</v>
      </c>
      <c r="AD117" t="s">
        <v>980</v>
      </c>
      <c r="AE117" t="s">
        <v>77</v>
      </c>
      <c r="AF117" t="s">
        <v>128</v>
      </c>
      <c r="AH117" t="s">
        <v>105</v>
      </c>
      <c r="AI117" t="s">
        <v>108</v>
      </c>
      <c r="AJ117" t="s">
        <v>108</v>
      </c>
      <c r="AK117" t="s">
        <v>108</v>
      </c>
      <c r="AL117" t="s">
        <v>1015</v>
      </c>
      <c r="AM117" t="s">
        <v>145</v>
      </c>
      <c r="AN117" t="s">
        <v>1023</v>
      </c>
      <c r="AO117" t="s">
        <v>1044</v>
      </c>
      <c r="AP117" t="s">
        <v>110</v>
      </c>
      <c r="AQ117" t="s">
        <v>108</v>
      </c>
      <c r="AR117" t="s">
        <v>89</v>
      </c>
      <c r="AS117" t="s">
        <v>279</v>
      </c>
      <c r="AT117" t="s">
        <v>108</v>
      </c>
      <c r="AU117" t="s">
        <v>105</v>
      </c>
      <c r="AV117" t="s">
        <v>92</v>
      </c>
      <c r="AW117" t="s">
        <v>1053</v>
      </c>
      <c r="AX117" t="s">
        <v>1057</v>
      </c>
      <c r="AY117" t="s">
        <v>108</v>
      </c>
      <c r="AZ117" t="s">
        <v>105</v>
      </c>
    </row>
    <row r="118" spans="1:10" ht="15">
      <c r="A118" t="s">
        <v>280</v>
      </c>
      <c r="B118" t="s">
        <v>281</v>
      </c>
      <c r="C118" t="s">
        <v>282</v>
      </c>
      <c r="D118">
        <v>55415</v>
      </c>
      <c r="E118" t="s">
        <v>149</v>
      </c>
      <c r="F118" t="s">
        <v>101</v>
      </c>
      <c r="G118" t="s">
        <v>155</v>
      </c>
      <c r="H118" t="s">
        <v>103</v>
      </c>
      <c r="I118" t="s">
        <v>156</v>
      </c>
      <c r="J118" t="s">
        <v>105</v>
      </c>
    </row>
    <row r="119" spans="1:52" ht="15">
      <c r="A119" t="s">
        <v>754</v>
      </c>
      <c r="B119" t="s">
        <v>755</v>
      </c>
      <c r="C119" t="s">
        <v>282</v>
      </c>
      <c r="D119">
        <v>55102</v>
      </c>
      <c r="E119" t="s">
        <v>100</v>
      </c>
      <c r="F119" t="s">
        <v>101</v>
      </c>
      <c r="G119" t="s">
        <v>155</v>
      </c>
      <c r="H119" t="s">
        <v>125</v>
      </c>
      <c r="I119" t="s">
        <v>104</v>
      </c>
      <c r="J119" t="s">
        <v>105</v>
      </c>
      <c r="K119" t="s">
        <v>37</v>
      </c>
      <c r="L119" t="s">
        <v>1088</v>
      </c>
      <c r="M119" t="s">
        <v>41</v>
      </c>
      <c r="P119" t="s">
        <v>46</v>
      </c>
      <c r="Q119" t="s">
        <v>127</v>
      </c>
      <c r="R119" t="s">
        <v>833</v>
      </c>
      <c r="S119" t="s">
        <v>56</v>
      </c>
      <c r="T119" t="s">
        <v>58</v>
      </c>
      <c r="U119" t="s">
        <v>108</v>
      </c>
      <c r="V119" t="s">
        <v>756</v>
      </c>
      <c r="W119">
        <v>1</v>
      </c>
      <c r="X119" t="s">
        <v>108</v>
      </c>
      <c r="Y119" t="s">
        <v>105</v>
      </c>
      <c r="Z119" t="s">
        <v>65</v>
      </c>
      <c r="AA119" t="s">
        <v>68</v>
      </c>
      <c r="AB119" t="s">
        <v>71</v>
      </c>
      <c r="AC119" t="s">
        <v>119</v>
      </c>
      <c r="AD119" t="s">
        <v>982</v>
      </c>
      <c r="AE119" t="s">
        <v>990</v>
      </c>
      <c r="AF119" t="s">
        <v>128</v>
      </c>
      <c r="AH119" t="s">
        <v>108</v>
      </c>
      <c r="AI119" t="s">
        <v>105</v>
      </c>
      <c r="AJ119" t="s">
        <v>108</v>
      </c>
      <c r="AK119" t="s">
        <v>108</v>
      </c>
      <c r="AL119" t="s">
        <v>79</v>
      </c>
      <c r="AM119" s="5">
        <v>3</v>
      </c>
      <c r="AN119" t="s">
        <v>1026</v>
      </c>
      <c r="AO119" t="s">
        <v>85</v>
      </c>
      <c r="AP119" t="s">
        <v>161</v>
      </c>
      <c r="AQ119" t="s">
        <v>105</v>
      </c>
      <c r="AR119" t="s">
        <v>108</v>
      </c>
      <c r="AT119" t="s">
        <v>105</v>
      </c>
      <c r="AU119" t="s">
        <v>105</v>
      </c>
      <c r="AV119" t="s">
        <v>1049</v>
      </c>
      <c r="AW119" t="s">
        <v>1053</v>
      </c>
      <c r="AX119" t="s">
        <v>1068</v>
      </c>
      <c r="AY119" t="s">
        <v>105</v>
      </c>
      <c r="AZ119" t="s">
        <v>108</v>
      </c>
    </row>
    <row r="120" spans="1:13" ht="15">
      <c r="A120" t="s">
        <v>765</v>
      </c>
      <c r="B120" t="s">
        <v>755</v>
      </c>
      <c r="C120" t="s">
        <v>282</v>
      </c>
      <c r="D120">
        <v>55101</v>
      </c>
      <c r="E120" t="s">
        <v>122</v>
      </c>
      <c r="F120" t="s">
        <v>123</v>
      </c>
      <c r="G120" t="s">
        <v>124</v>
      </c>
      <c r="H120" t="s">
        <v>133</v>
      </c>
      <c r="I120" t="s">
        <v>104</v>
      </c>
      <c r="J120" t="s">
        <v>105</v>
      </c>
      <c r="K120" t="s">
        <v>38</v>
      </c>
      <c r="M120" t="s">
        <v>43</v>
      </c>
    </row>
    <row r="121" spans="1:21" ht="15">
      <c r="A121" t="s">
        <v>298</v>
      </c>
      <c r="B121" t="s">
        <v>299</v>
      </c>
      <c r="C121" t="s">
        <v>282</v>
      </c>
      <c r="D121">
        <v>55110</v>
      </c>
      <c r="E121" t="s">
        <v>131</v>
      </c>
      <c r="F121" t="s">
        <v>132</v>
      </c>
      <c r="G121" t="s">
        <v>102</v>
      </c>
      <c r="H121" t="s">
        <v>103</v>
      </c>
      <c r="I121" t="s">
        <v>104</v>
      </c>
      <c r="J121" t="s">
        <v>105</v>
      </c>
      <c r="K121" t="s">
        <v>37</v>
      </c>
      <c r="M121" t="s">
        <v>813</v>
      </c>
      <c r="P121" t="s">
        <v>46</v>
      </c>
      <c r="Q121" t="s">
        <v>118</v>
      </c>
      <c r="R121" t="s">
        <v>52</v>
      </c>
      <c r="S121" t="s">
        <v>860</v>
      </c>
      <c r="U121" t="s">
        <v>105</v>
      </c>
    </row>
    <row r="122" spans="1:13" ht="15">
      <c r="A122" t="s">
        <v>183</v>
      </c>
      <c r="B122" t="s">
        <v>184</v>
      </c>
      <c r="C122" t="s">
        <v>267</v>
      </c>
      <c r="D122">
        <v>63841</v>
      </c>
      <c r="E122" t="s">
        <v>114</v>
      </c>
      <c r="F122" t="s">
        <v>115</v>
      </c>
      <c r="G122" t="s">
        <v>102</v>
      </c>
      <c r="H122" t="s">
        <v>103</v>
      </c>
      <c r="I122" t="s">
        <v>116</v>
      </c>
      <c r="J122" t="s">
        <v>105</v>
      </c>
      <c r="M122" t="s">
        <v>814</v>
      </c>
    </row>
    <row r="123" spans="1:13" ht="15">
      <c r="A123" t="s">
        <v>638</v>
      </c>
      <c r="B123" t="s">
        <v>639</v>
      </c>
      <c r="C123" t="s">
        <v>267</v>
      </c>
      <c r="D123">
        <v>63147</v>
      </c>
      <c r="E123" t="s">
        <v>122</v>
      </c>
      <c r="F123" t="s">
        <v>123</v>
      </c>
      <c r="G123" t="s">
        <v>124</v>
      </c>
      <c r="H123" t="s">
        <v>133</v>
      </c>
      <c r="I123" t="s">
        <v>156</v>
      </c>
      <c r="J123" t="s">
        <v>105</v>
      </c>
      <c r="K123" t="s">
        <v>37</v>
      </c>
      <c r="M123" t="s">
        <v>41</v>
      </c>
    </row>
    <row r="124" spans="1:10" ht="15">
      <c r="A124" t="s">
        <v>217</v>
      </c>
      <c r="B124" t="s">
        <v>218</v>
      </c>
      <c r="C124" t="s">
        <v>267</v>
      </c>
      <c r="D124">
        <v>63469</v>
      </c>
      <c r="E124" t="s">
        <v>114</v>
      </c>
      <c r="F124" t="s">
        <v>132</v>
      </c>
      <c r="G124" t="s">
        <v>102</v>
      </c>
      <c r="H124" t="s">
        <v>133</v>
      </c>
      <c r="I124" t="s">
        <v>116</v>
      </c>
      <c r="J124" t="s">
        <v>105</v>
      </c>
    </row>
    <row r="125" spans="1:52" ht="15">
      <c r="A125" t="s">
        <v>563</v>
      </c>
      <c r="B125" t="s">
        <v>564</v>
      </c>
      <c r="C125" t="s">
        <v>267</v>
      </c>
      <c r="D125">
        <v>63136</v>
      </c>
      <c r="E125" t="s">
        <v>149</v>
      </c>
      <c r="F125" t="s">
        <v>101</v>
      </c>
      <c r="G125" t="s">
        <v>124</v>
      </c>
      <c r="H125" t="s">
        <v>133</v>
      </c>
      <c r="I125" t="s">
        <v>156</v>
      </c>
      <c r="J125" t="s">
        <v>105</v>
      </c>
      <c r="K125" t="s">
        <v>796</v>
      </c>
      <c r="M125" t="s">
        <v>1109</v>
      </c>
      <c r="N125" t="s">
        <v>1108</v>
      </c>
      <c r="O125" t="s">
        <v>565</v>
      </c>
      <c r="P125" t="s">
        <v>824</v>
      </c>
      <c r="Q125" t="s">
        <v>127</v>
      </c>
      <c r="R125" t="s">
        <v>838</v>
      </c>
      <c r="S125" t="s">
        <v>55</v>
      </c>
      <c r="T125" t="s">
        <v>876</v>
      </c>
      <c r="U125" t="s">
        <v>105</v>
      </c>
      <c r="W125">
        <v>2</v>
      </c>
      <c r="X125" t="s">
        <v>108</v>
      </c>
      <c r="Y125" t="s">
        <v>105</v>
      </c>
      <c r="Z125" t="s">
        <v>936</v>
      </c>
      <c r="AA125" t="s">
        <v>969</v>
      </c>
      <c r="AB125" t="s">
        <v>70</v>
      </c>
      <c r="AC125" s="1" t="s">
        <v>1129</v>
      </c>
      <c r="AD125" t="s">
        <v>980</v>
      </c>
      <c r="AE125" t="s">
        <v>77</v>
      </c>
      <c r="AF125" t="s">
        <v>128</v>
      </c>
      <c r="AH125" t="s">
        <v>108</v>
      </c>
      <c r="AI125" t="s">
        <v>108</v>
      </c>
      <c r="AJ125" t="s">
        <v>108</v>
      </c>
      <c r="AK125" t="s">
        <v>108</v>
      </c>
      <c r="AL125" t="s">
        <v>79</v>
      </c>
      <c r="AM125" s="5">
        <v>2</v>
      </c>
      <c r="AN125" t="s">
        <v>1020</v>
      </c>
      <c r="AO125" t="s">
        <v>1045</v>
      </c>
      <c r="AP125" t="s">
        <v>188</v>
      </c>
      <c r="AQ125" t="s">
        <v>108</v>
      </c>
      <c r="AR125" t="s">
        <v>89</v>
      </c>
      <c r="AS125" t="s">
        <v>566</v>
      </c>
      <c r="AT125" t="s">
        <v>105</v>
      </c>
      <c r="AU125" t="s">
        <v>105</v>
      </c>
      <c r="AV125" t="s">
        <v>1048</v>
      </c>
      <c r="AW125" t="s">
        <v>1053</v>
      </c>
      <c r="AX125" t="s">
        <v>1067</v>
      </c>
      <c r="AY125" t="s">
        <v>108</v>
      </c>
      <c r="AZ125" t="s">
        <v>108</v>
      </c>
    </row>
    <row r="126" spans="1:52" ht="15">
      <c r="A126" t="s">
        <v>265</v>
      </c>
      <c r="B126" t="s">
        <v>266</v>
      </c>
      <c r="C126" t="s">
        <v>267</v>
      </c>
      <c r="D126">
        <v>63110</v>
      </c>
      <c r="E126" t="s">
        <v>122</v>
      </c>
      <c r="F126" t="s">
        <v>101</v>
      </c>
      <c r="G126" t="s">
        <v>155</v>
      </c>
      <c r="H126" t="s">
        <v>133</v>
      </c>
      <c r="I126" t="s">
        <v>104</v>
      </c>
      <c r="J126" t="s">
        <v>105</v>
      </c>
      <c r="K126" t="s">
        <v>37</v>
      </c>
      <c r="M126" t="s">
        <v>810</v>
      </c>
      <c r="O126" t="s">
        <v>268</v>
      </c>
      <c r="P126" t="s">
        <v>44</v>
      </c>
      <c r="Q126" t="s">
        <v>127</v>
      </c>
      <c r="R126" t="s">
        <v>50</v>
      </c>
      <c r="S126" t="s">
        <v>54</v>
      </c>
      <c r="T126" t="s">
        <v>875</v>
      </c>
      <c r="U126" t="s">
        <v>105</v>
      </c>
      <c r="V126" t="s">
        <v>62</v>
      </c>
      <c r="W126">
        <v>1</v>
      </c>
      <c r="X126" t="s">
        <v>105</v>
      </c>
      <c r="Y126" t="s">
        <v>105</v>
      </c>
      <c r="Z126" t="s">
        <v>920</v>
      </c>
      <c r="AA126" t="s">
        <v>967</v>
      </c>
      <c r="AB126" t="s">
        <v>70</v>
      </c>
      <c r="AC126" s="1" t="s">
        <v>1129</v>
      </c>
      <c r="AD126" t="s">
        <v>982</v>
      </c>
      <c r="AE126" t="s">
        <v>991</v>
      </c>
      <c r="AF126" t="s">
        <v>109</v>
      </c>
      <c r="AH126" t="s">
        <v>108</v>
      </c>
      <c r="AI126" t="s">
        <v>108</v>
      </c>
      <c r="AJ126" t="s">
        <v>108</v>
      </c>
      <c r="AK126" t="s">
        <v>108</v>
      </c>
      <c r="AL126" t="s">
        <v>79</v>
      </c>
      <c r="AM126" t="s">
        <v>145</v>
      </c>
      <c r="AN126" t="s">
        <v>1030</v>
      </c>
      <c r="AO126" t="s">
        <v>1045</v>
      </c>
      <c r="AP126" t="s">
        <v>188</v>
      </c>
      <c r="AQ126" t="s">
        <v>108</v>
      </c>
      <c r="AR126" t="s">
        <v>108</v>
      </c>
      <c r="AT126" t="s">
        <v>108</v>
      </c>
      <c r="AU126" t="s">
        <v>105</v>
      </c>
      <c r="AV126" t="s">
        <v>92</v>
      </c>
      <c r="AW126" t="s">
        <v>1053</v>
      </c>
      <c r="AX126" t="s">
        <v>1064</v>
      </c>
      <c r="AY126" t="s">
        <v>108</v>
      </c>
      <c r="AZ126" t="s">
        <v>108</v>
      </c>
    </row>
    <row r="127" spans="1:13" ht="15">
      <c r="A127" t="s">
        <v>373</v>
      </c>
      <c r="B127" t="s">
        <v>374</v>
      </c>
      <c r="C127" t="s">
        <v>375</v>
      </c>
      <c r="D127">
        <v>39327</v>
      </c>
      <c r="E127" t="s">
        <v>143</v>
      </c>
      <c r="F127" t="s">
        <v>115</v>
      </c>
      <c r="G127" t="s">
        <v>102</v>
      </c>
      <c r="H127" t="s">
        <v>133</v>
      </c>
      <c r="I127" t="s">
        <v>116</v>
      </c>
      <c r="J127" t="s">
        <v>105</v>
      </c>
      <c r="K127" t="s">
        <v>38</v>
      </c>
      <c r="M127" t="s">
        <v>812</v>
      </c>
    </row>
    <row r="128" spans="1:13" ht="15">
      <c r="A128" t="s">
        <v>342</v>
      </c>
      <c r="B128" t="s">
        <v>343</v>
      </c>
      <c r="C128" t="s">
        <v>559</v>
      </c>
      <c r="D128">
        <v>59911</v>
      </c>
      <c r="E128" t="s">
        <v>131</v>
      </c>
      <c r="F128" t="s">
        <v>115</v>
      </c>
      <c r="G128" t="s">
        <v>102</v>
      </c>
      <c r="H128" t="s">
        <v>133</v>
      </c>
      <c r="I128" t="s">
        <v>116</v>
      </c>
      <c r="J128" t="s">
        <v>105</v>
      </c>
      <c r="K128" t="s">
        <v>37</v>
      </c>
      <c r="M128" t="s">
        <v>809</v>
      </c>
    </row>
    <row r="129" spans="1:52" ht="15">
      <c r="A129" t="s">
        <v>557</v>
      </c>
      <c r="B129" t="s">
        <v>558</v>
      </c>
      <c r="C129" t="s">
        <v>559</v>
      </c>
      <c r="D129">
        <v>59801</v>
      </c>
      <c r="E129" t="s">
        <v>169</v>
      </c>
      <c r="F129" t="s">
        <v>132</v>
      </c>
      <c r="G129" t="s">
        <v>102</v>
      </c>
      <c r="H129" t="s">
        <v>125</v>
      </c>
      <c r="I129" t="s">
        <v>187</v>
      </c>
      <c r="J129" t="s">
        <v>105</v>
      </c>
      <c r="K129" t="s">
        <v>1087</v>
      </c>
      <c r="L129" t="s">
        <v>560</v>
      </c>
      <c r="M129" t="s">
        <v>818</v>
      </c>
      <c r="O129" t="s">
        <v>557</v>
      </c>
      <c r="P129" t="s">
        <v>48</v>
      </c>
      <c r="Q129" t="s">
        <v>127</v>
      </c>
      <c r="R129" t="s">
        <v>561</v>
      </c>
      <c r="S129" t="s">
        <v>562</v>
      </c>
      <c r="T129" t="s">
        <v>60</v>
      </c>
      <c r="U129" t="s">
        <v>108</v>
      </c>
      <c r="V129" t="s">
        <v>63</v>
      </c>
      <c r="W129">
        <v>1</v>
      </c>
      <c r="X129" t="s">
        <v>108</v>
      </c>
      <c r="Y129" t="s">
        <v>105</v>
      </c>
      <c r="AA129" t="s">
        <v>967</v>
      </c>
      <c r="AB129" t="s">
        <v>70</v>
      </c>
      <c r="AC129" t="s">
        <v>119</v>
      </c>
      <c r="AD129" t="s">
        <v>73</v>
      </c>
      <c r="AE129" t="s">
        <v>993</v>
      </c>
      <c r="AF129" t="s">
        <v>128</v>
      </c>
      <c r="AH129" t="s">
        <v>105</v>
      </c>
      <c r="AI129" t="s">
        <v>105</v>
      </c>
      <c r="AJ129" t="s">
        <v>105</v>
      </c>
      <c r="AK129" t="s">
        <v>105</v>
      </c>
      <c r="AL129" t="s">
        <v>998</v>
      </c>
      <c r="AM129" s="5">
        <v>1</v>
      </c>
      <c r="AN129" t="s">
        <v>84</v>
      </c>
      <c r="AO129" t="s">
        <v>1045</v>
      </c>
      <c r="AP129" t="s">
        <v>110</v>
      </c>
      <c r="AQ129" t="s">
        <v>105</v>
      </c>
      <c r="AR129" t="s">
        <v>108</v>
      </c>
      <c r="AT129" t="s">
        <v>105</v>
      </c>
      <c r="AU129" t="s">
        <v>105</v>
      </c>
      <c r="AV129" t="s">
        <v>92</v>
      </c>
      <c r="AW129" t="s">
        <v>1053</v>
      </c>
      <c r="AX129" t="s">
        <v>1070</v>
      </c>
      <c r="AY129" t="s">
        <v>108</v>
      </c>
      <c r="AZ129" t="s">
        <v>108</v>
      </c>
    </row>
    <row r="130" spans="1:13" ht="15">
      <c r="A130" t="s">
        <v>644</v>
      </c>
      <c r="B130" t="s">
        <v>645</v>
      </c>
      <c r="C130" t="s">
        <v>244</v>
      </c>
      <c r="D130">
        <v>27502</v>
      </c>
      <c r="E130" t="s">
        <v>143</v>
      </c>
      <c r="F130" t="s">
        <v>115</v>
      </c>
      <c r="G130" t="s">
        <v>102</v>
      </c>
      <c r="H130" t="s">
        <v>133</v>
      </c>
      <c r="I130" t="s">
        <v>104</v>
      </c>
      <c r="J130" t="s">
        <v>105</v>
      </c>
      <c r="K130" t="s">
        <v>37</v>
      </c>
      <c r="M130" t="s">
        <v>41</v>
      </c>
    </row>
    <row r="131" spans="1:10" ht="15">
      <c r="A131" t="s">
        <v>340</v>
      </c>
      <c r="B131" t="s">
        <v>341</v>
      </c>
      <c r="C131" t="s">
        <v>244</v>
      </c>
      <c r="D131">
        <v>28425</v>
      </c>
      <c r="E131" t="s">
        <v>100</v>
      </c>
      <c r="F131" t="s">
        <v>132</v>
      </c>
      <c r="G131" t="s">
        <v>102</v>
      </c>
      <c r="H131" t="s">
        <v>133</v>
      </c>
      <c r="I131" t="s">
        <v>104</v>
      </c>
      <c r="J131" t="s">
        <v>105</v>
      </c>
    </row>
    <row r="132" spans="1:13" ht="15">
      <c r="A132" t="s">
        <v>534</v>
      </c>
      <c r="B132" t="s">
        <v>535</v>
      </c>
      <c r="C132" t="s">
        <v>244</v>
      </c>
      <c r="D132">
        <v>28547</v>
      </c>
      <c r="E132" t="s">
        <v>100</v>
      </c>
      <c r="F132" t="s">
        <v>132</v>
      </c>
      <c r="G132" t="s">
        <v>102</v>
      </c>
      <c r="H132" t="s">
        <v>103</v>
      </c>
      <c r="I132" t="s">
        <v>116</v>
      </c>
      <c r="J132" t="s">
        <v>105</v>
      </c>
      <c r="K132" t="s">
        <v>37</v>
      </c>
      <c r="M132" t="s">
        <v>813</v>
      </c>
    </row>
    <row r="133" spans="1:13" ht="15">
      <c r="A133" t="s">
        <v>338</v>
      </c>
      <c r="B133" t="s">
        <v>339</v>
      </c>
      <c r="C133" t="s">
        <v>244</v>
      </c>
      <c r="D133">
        <v>27520</v>
      </c>
      <c r="E133" t="s">
        <v>114</v>
      </c>
      <c r="F133" t="s">
        <v>123</v>
      </c>
      <c r="G133" t="s">
        <v>124</v>
      </c>
      <c r="H133" t="s">
        <v>133</v>
      </c>
      <c r="I133" t="s">
        <v>116</v>
      </c>
      <c r="J133" t="s">
        <v>105</v>
      </c>
      <c r="K133" t="s">
        <v>37</v>
      </c>
      <c r="M133" t="s">
        <v>812</v>
      </c>
    </row>
    <row r="134" spans="1:13" ht="15">
      <c r="A134" t="s">
        <v>255</v>
      </c>
      <c r="B134" t="s">
        <v>256</v>
      </c>
      <c r="C134" t="s">
        <v>244</v>
      </c>
      <c r="D134">
        <v>28594</v>
      </c>
      <c r="E134" t="s">
        <v>122</v>
      </c>
      <c r="F134" t="s">
        <v>115</v>
      </c>
      <c r="G134" t="s">
        <v>102</v>
      </c>
      <c r="H134" t="s">
        <v>103</v>
      </c>
      <c r="I134" t="s">
        <v>116</v>
      </c>
      <c r="J134" t="s">
        <v>105</v>
      </c>
      <c r="K134" t="s">
        <v>39</v>
      </c>
      <c r="M134" t="s">
        <v>810</v>
      </c>
    </row>
    <row r="135" spans="1:13" ht="15">
      <c r="A135" t="s">
        <v>414</v>
      </c>
      <c r="B135" t="s">
        <v>415</v>
      </c>
      <c r="C135" t="s">
        <v>244</v>
      </c>
      <c r="D135">
        <v>28734</v>
      </c>
      <c r="E135" t="s">
        <v>114</v>
      </c>
      <c r="F135" t="s">
        <v>115</v>
      </c>
      <c r="G135" t="s">
        <v>102</v>
      </c>
      <c r="H135" t="s">
        <v>133</v>
      </c>
      <c r="I135" t="s">
        <v>116</v>
      </c>
      <c r="J135" t="s">
        <v>105</v>
      </c>
      <c r="K135" t="s">
        <v>39</v>
      </c>
      <c r="M135" t="s">
        <v>812</v>
      </c>
    </row>
    <row r="136" spans="1:52" ht="15">
      <c r="A136" t="s">
        <v>742</v>
      </c>
      <c r="B136" t="s">
        <v>743</v>
      </c>
      <c r="C136" t="s">
        <v>244</v>
      </c>
      <c r="D136">
        <v>27278</v>
      </c>
      <c r="E136" t="s">
        <v>114</v>
      </c>
      <c r="F136" t="s">
        <v>123</v>
      </c>
      <c r="G136" t="s">
        <v>124</v>
      </c>
      <c r="H136" t="s">
        <v>133</v>
      </c>
      <c r="I136" t="s">
        <v>104</v>
      </c>
      <c r="J136" t="s">
        <v>105</v>
      </c>
      <c r="K136" t="s">
        <v>794</v>
      </c>
      <c r="M136" t="s">
        <v>807</v>
      </c>
      <c r="O136" t="s">
        <v>744</v>
      </c>
      <c r="P136" t="s">
        <v>44</v>
      </c>
      <c r="Q136" t="s">
        <v>127</v>
      </c>
      <c r="R136" t="s">
        <v>853</v>
      </c>
      <c r="S136" t="s">
        <v>860</v>
      </c>
      <c r="T136" t="s">
        <v>60</v>
      </c>
      <c r="U136" t="s">
        <v>105</v>
      </c>
      <c r="V136" t="s">
        <v>62</v>
      </c>
      <c r="W136">
        <v>1</v>
      </c>
      <c r="X136" t="s">
        <v>105</v>
      </c>
      <c r="Y136" t="s">
        <v>105</v>
      </c>
      <c r="Z136" t="s">
        <v>902</v>
      </c>
      <c r="AA136" t="s">
        <v>972</v>
      </c>
      <c r="AB136" t="s">
        <v>70</v>
      </c>
      <c r="AC136" t="s">
        <v>119</v>
      </c>
      <c r="AD136" t="s">
        <v>981</v>
      </c>
      <c r="AE136" t="s">
        <v>77</v>
      </c>
      <c r="AF136" t="s">
        <v>128</v>
      </c>
      <c r="AH136" t="s">
        <v>108</v>
      </c>
      <c r="AI136" t="s">
        <v>108</v>
      </c>
      <c r="AJ136" t="s">
        <v>105</v>
      </c>
      <c r="AK136" t="s">
        <v>108</v>
      </c>
      <c r="AL136" t="s">
        <v>997</v>
      </c>
      <c r="AM136" t="s">
        <v>145</v>
      </c>
      <c r="AN136" t="s">
        <v>80</v>
      </c>
      <c r="AO136" t="s">
        <v>1045</v>
      </c>
      <c r="AP136" t="s">
        <v>110</v>
      </c>
      <c r="AQ136" t="s">
        <v>108</v>
      </c>
      <c r="AR136" t="s">
        <v>108</v>
      </c>
      <c r="AT136" t="s">
        <v>108</v>
      </c>
      <c r="AU136" t="s">
        <v>105</v>
      </c>
      <c r="AV136" t="s">
        <v>92</v>
      </c>
      <c r="AW136" t="s">
        <v>1053</v>
      </c>
      <c r="AX136" t="s">
        <v>1059</v>
      </c>
      <c r="AY136" t="s">
        <v>105</v>
      </c>
      <c r="AZ136" t="s">
        <v>108</v>
      </c>
    </row>
    <row r="137" spans="1:52" ht="15">
      <c r="A137" t="s">
        <v>677</v>
      </c>
      <c r="B137" t="s">
        <v>678</v>
      </c>
      <c r="C137" t="s">
        <v>244</v>
      </c>
      <c r="D137">
        <v>28358</v>
      </c>
      <c r="E137" t="s">
        <v>100</v>
      </c>
      <c r="F137" t="s">
        <v>115</v>
      </c>
      <c r="G137" t="s">
        <v>102</v>
      </c>
      <c r="H137" t="s">
        <v>103</v>
      </c>
      <c r="I137" t="s">
        <v>104</v>
      </c>
      <c r="J137" t="s">
        <v>105</v>
      </c>
      <c r="K137" t="s">
        <v>37</v>
      </c>
      <c r="M137" t="s">
        <v>808</v>
      </c>
      <c r="O137" t="s">
        <v>679</v>
      </c>
      <c r="P137" t="s">
        <v>47</v>
      </c>
      <c r="Q137" t="s">
        <v>127</v>
      </c>
      <c r="R137" t="s">
        <v>833</v>
      </c>
      <c r="S137" t="s">
        <v>55</v>
      </c>
      <c r="T137" t="s">
        <v>870</v>
      </c>
      <c r="U137" t="s">
        <v>105</v>
      </c>
      <c r="V137" t="s">
        <v>883</v>
      </c>
      <c r="W137">
        <v>1</v>
      </c>
      <c r="X137" t="s">
        <v>108</v>
      </c>
      <c r="Y137" t="s">
        <v>105</v>
      </c>
      <c r="Z137" t="s">
        <v>904</v>
      </c>
      <c r="AA137" t="s">
        <v>66</v>
      </c>
      <c r="AB137" t="s">
        <v>70</v>
      </c>
      <c r="AC137" s="1" t="s">
        <v>1129</v>
      </c>
      <c r="AD137" t="s">
        <v>73</v>
      </c>
      <c r="AE137" t="s">
        <v>992</v>
      </c>
      <c r="AF137" t="s">
        <v>128</v>
      </c>
      <c r="AH137" t="s">
        <v>105</v>
      </c>
      <c r="AI137" t="s">
        <v>105</v>
      </c>
      <c r="AJ137" t="s">
        <v>105</v>
      </c>
      <c r="AK137" t="s">
        <v>105</v>
      </c>
      <c r="AL137" t="s">
        <v>79</v>
      </c>
      <c r="AM137" s="5">
        <v>2</v>
      </c>
      <c r="AN137" t="s">
        <v>1030</v>
      </c>
      <c r="AO137" t="s">
        <v>1045</v>
      </c>
      <c r="AP137" t="s">
        <v>161</v>
      </c>
      <c r="AQ137" t="s">
        <v>108</v>
      </c>
      <c r="AR137" t="s">
        <v>108</v>
      </c>
      <c r="AT137" t="s">
        <v>108</v>
      </c>
      <c r="AU137" t="s">
        <v>105</v>
      </c>
      <c r="AV137" t="s">
        <v>90</v>
      </c>
      <c r="AW137" t="s">
        <v>1053</v>
      </c>
      <c r="AX137" t="s">
        <v>1064</v>
      </c>
      <c r="AY137" t="s">
        <v>105</v>
      </c>
      <c r="AZ137" t="s">
        <v>108</v>
      </c>
    </row>
    <row r="138" spans="1:13" ht="15">
      <c r="A138" t="s">
        <v>590</v>
      </c>
      <c r="B138" t="s">
        <v>591</v>
      </c>
      <c r="C138" t="s">
        <v>244</v>
      </c>
      <c r="D138">
        <v>28560</v>
      </c>
      <c r="E138" t="s">
        <v>169</v>
      </c>
      <c r="F138" t="s">
        <v>115</v>
      </c>
      <c r="G138" t="s">
        <v>102</v>
      </c>
      <c r="H138" t="s">
        <v>133</v>
      </c>
      <c r="I138" t="s">
        <v>116</v>
      </c>
      <c r="J138" t="s">
        <v>105</v>
      </c>
      <c r="K138" t="s">
        <v>39</v>
      </c>
      <c r="M138" t="s">
        <v>810</v>
      </c>
    </row>
    <row r="139" spans="1:52" ht="15">
      <c r="A139" t="s">
        <v>242</v>
      </c>
      <c r="B139" t="s">
        <v>243</v>
      </c>
      <c r="C139" t="s">
        <v>244</v>
      </c>
      <c r="D139">
        <v>27601</v>
      </c>
      <c r="E139" t="s">
        <v>114</v>
      </c>
      <c r="F139" t="s">
        <v>101</v>
      </c>
      <c r="G139" t="s">
        <v>155</v>
      </c>
      <c r="H139" t="s">
        <v>133</v>
      </c>
      <c r="I139" t="s">
        <v>156</v>
      </c>
      <c r="J139" t="s">
        <v>105</v>
      </c>
      <c r="K139" t="s">
        <v>37</v>
      </c>
      <c r="M139" t="s">
        <v>807</v>
      </c>
      <c r="O139" t="s">
        <v>188</v>
      </c>
      <c r="Q139" t="s">
        <v>118</v>
      </c>
      <c r="R139" t="s">
        <v>838</v>
      </c>
      <c r="S139" t="s">
        <v>859</v>
      </c>
      <c r="T139" t="s">
        <v>60</v>
      </c>
      <c r="U139" t="s">
        <v>108</v>
      </c>
      <c r="V139" t="s">
        <v>62</v>
      </c>
      <c r="W139" t="s">
        <v>178</v>
      </c>
      <c r="X139" t="s">
        <v>105</v>
      </c>
      <c r="Y139" t="s">
        <v>105</v>
      </c>
      <c r="Z139" t="s">
        <v>949</v>
      </c>
      <c r="AA139" t="s">
        <v>967</v>
      </c>
      <c r="AB139" t="s">
        <v>70</v>
      </c>
      <c r="AC139" t="s">
        <v>171</v>
      </c>
      <c r="AD139" t="s">
        <v>980</v>
      </c>
      <c r="AE139" t="s">
        <v>77</v>
      </c>
      <c r="AF139" t="s">
        <v>109</v>
      </c>
      <c r="AH139" t="s">
        <v>108</v>
      </c>
      <c r="AI139" t="s">
        <v>105</v>
      </c>
      <c r="AJ139" t="s">
        <v>105</v>
      </c>
      <c r="AK139" t="s">
        <v>108</v>
      </c>
      <c r="AL139" t="s">
        <v>999</v>
      </c>
      <c r="AM139" t="s">
        <v>160</v>
      </c>
      <c r="AN139" t="s">
        <v>1031</v>
      </c>
      <c r="AO139" t="s">
        <v>85</v>
      </c>
      <c r="AP139" t="s">
        <v>188</v>
      </c>
      <c r="AQ139" t="s">
        <v>105</v>
      </c>
      <c r="AR139" t="s">
        <v>108</v>
      </c>
      <c r="AT139" t="s">
        <v>105</v>
      </c>
      <c r="AU139" t="s">
        <v>105</v>
      </c>
      <c r="AV139" t="s">
        <v>1049</v>
      </c>
      <c r="AW139" t="s">
        <v>1053</v>
      </c>
      <c r="AX139" t="s">
        <v>1071</v>
      </c>
      <c r="AY139" t="s">
        <v>108</v>
      </c>
      <c r="AZ139" t="s">
        <v>105</v>
      </c>
    </row>
    <row r="140" spans="1:52" ht="15">
      <c r="A140" t="s">
        <v>750</v>
      </c>
      <c r="B140" t="s">
        <v>751</v>
      </c>
      <c r="C140" t="s">
        <v>244</v>
      </c>
      <c r="D140">
        <v>28403</v>
      </c>
      <c r="E140" t="s">
        <v>149</v>
      </c>
      <c r="F140" t="s">
        <v>123</v>
      </c>
      <c r="G140" t="s">
        <v>124</v>
      </c>
      <c r="H140" t="s">
        <v>133</v>
      </c>
      <c r="I140" t="s">
        <v>104</v>
      </c>
      <c r="J140" t="s">
        <v>105</v>
      </c>
      <c r="K140" t="s">
        <v>796</v>
      </c>
      <c r="M140" t="s">
        <v>808</v>
      </c>
      <c r="O140" t="s">
        <v>752</v>
      </c>
      <c r="P140" t="s">
        <v>832</v>
      </c>
      <c r="Q140" t="s">
        <v>127</v>
      </c>
      <c r="R140" t="s">
        <v>833</v>
      </c>
      <c r="S140" t="s">
        <v>55</v>
      </c>
      <c r="T140" t="s">
        <v>870</v>
      </c>
      <c r="U140" t="s">
        <v>108</v>
      </c>
      <c r="V140" t="s">
        <v>881</v>
      </c>
      <c r="W140">
        <v>1</v>
      </c>
      <c r="X140" t="s">
        <v>108</v>
      </c>
      <c r="Y140" t="s">
        <v>105</v>
      </c>
      <c r="Z140" t="s">
        <v>913</v>
      </c>
      <c r="AA140" t="s">
        <v>965</v>
      </c>
      <c r="AB140" t="s">
        <v>978</v>
      </c>
      <c r="AC140" t="s">
        <v>119</v>
      </c>
      <c r="AD140" t="s">
        <v>982</v>
      </c>
      <c r="AE140" t="s">
        <v>994</v>
      </c>
      <c r="AF140" t="s">
        <v>128</v>
      </c>
      <c r="AH140" t="s">
        <v>108</v>
      </c>
      <c r="AI140" t="s">
        <v>105</v>
      </c>
      <c r="AJ140" t="s">
        <v>105</v>
      </c>
      <c r="AK140" t="s">
        <v>108</v>
      </c>
      <c r="AL140" t="s">
        <v>79</v>
      </c>
      <c r="AM140" t="s">
        <v>160</v>
      </c>
      <c r="AN140" t="s">
        <v>1037</v>
      </c>
      <c r="AO140" t="s">
        <v>1045</v>
      </c>
      <c r="AP140" t="s">
        <v>161</v>
      </c>
      <c r="AQ140" t="s">
        <v>108</v>
      </c>
      <c r="AR140" t="s">
        <v>108</v>
      </c>
      <c r="AT140" t="s">
        <v>105</v>
      </c>
      <c r="AU140" t="s">
        <v>105</v>
      </c>
      <c r="AV140" t="s">
        <v>91</v>
      </c>
      <c r="AW140" t="s">
        <v>1053</v>
      </c>
      <c r="AX140" t="s">
        <v>1064</v>
      </c>
      <c r="AY140" t="s">
        <v>105</v>
      </c>
      <c r="AZ140" t="s">
        <v>105</v>
      </c>
    </row>
    <row r="141" spans="1:13" ht="15">
      <c r="A141" t="s">
        <v>618</v>
      </c>
      <c r="B141" t="s">
        <v>619</v>
      </c>
      <c r="C141" t="s">
        <v>620</v>
      </c>
      <c r="D141">
        <v>58368</v>
      </c>
      <c r="E141" t="s">
        <v>100</v>
      </c>
      <c r="F141" t="s">
        <v>115</v>
      </c>
      <c r="G141" t="s">
        <v>102</v>
      </c>
      <c r="H141" t="s">
        <v>133</v>
      </c>
      <c r="I141" t="s">
        <v>187</v>
      </c>
      <c r="J141" t="s">
        <v>105</v>
      </c>
      <c r="K141" t="s">
        <v>38</v>
      </c>
      <c r="M141" t="s">
        <v>809</v>
      </c>
    </row>
    <row r="142" spans="1:13" ht="15">
      <c r="A142" t="s">
        <v>674</v>
      </c>
      <c r="B142" t="s">
        <v>675</v>
      </c>
      <c r="C142" t="s">
        <v>706</v>
      </c>
      <c r="D142">
        <v>3825</v>
      </c>
      <c r="E142" t="s">
        <v>169</v>
      </c>
      <c r="F142" t="s">
        <v>115</v>
      </c>
      <c r="G142" t="s">
        <v>102</v>
      </c>
      <c r="H142" t="s">
        <v>103</v>
      </c>
      <c r="I142" t="s">
        <v>116</v>
      </c>
      <c r="J142" t="s">
        <v>105</v>
      </c>
      <c r="K142" t="s">
        <v>37</v>
      </c>
      <c r="M142" t="s">
        <v>41</v>
      </c>
    </row>
    <row r="143" spans="1:52" ht="15">
      <c r="A143" t="s">
        <v>185</v>
      </c>
      <c r="B143" t="s">
        <v>186</v>
      </c>
      <c r="C143" t="s">
        <v>706</v>
      </c>
      <c r="D143">
        <v>3818</v>
      </c>
      <c r="E143" t="s">
        <v>100</v>
      </c>
      <c r="F143" t="s">
        <v>115</v>
      </c>
      <c r="G143" t="s">
        <v>102</v>
      </c>
      <c r="H143" t="s">
        <v>125</v>
      </c>
      <c r="I143" t="s">
        <v>187</v>
      </c>
      <c r="J143" t="s">
        <v>105</v>
      </c>
      <c r="K143" t="s">
        <v>38</v>
      </c>
      <c r="M143" t="s">
        <v>811</v>
      </c>
      <c r="O143" t="s">
        <v>185</v>
      </c>
      <c r="P143" t="s">
        <v>823</v>
      </c>
      <c r="Q143" t="s">
        <v>127</v>
      </c>
      <c r="S143" t="s">
        <v>55</v>
      </c>
      <c r="T143" t="s">
        <v>60</v>
      </c>
      <c r="U143" t="s">
        <v>105</v>
      </c>
      <c r="V143" t="s">
        <v>61</v>
      </c>
      <c r="W143">
        <v>2</v>
      </c>
      <c r="X143" t="s">
        <v>105</v>
      </c>
      <c r="Y143" t="s">
        <v>105</v>
      </c>
      <c r="Z143" t="s">
        <v>903</v>
      </c>
      <c r="AA143" t="s">
        <v>969</v>
      </c>
      <c r="AB143" t="s">
        <v>70</v>
      </c>
      <c r="AC143" t="s">
        <v>119</v>
      </c>
      <c r="AD143" t="s">
        <v>73</v>
      </c>
      <c r="AE143" t="s">
        <v>989</v>
      </c>
      <c r="AF143" t="s">
        <v>128</v>
      </c>
      <c r="AH143" t="s">
        <v>105</v>
      </c>
      <c r="AI143" t="s">
        <v>105</v>
      </c>
      <c r="AJ143" t="s">
        <v>105</v>
      </c>
      <c r="AK143" t="s">
        <v>105</v>
      </c>
      <c r="AL143" t="s">
        <v>998</v>
      </c>
      <c r="AM143" s="5">
        <v>2</v>
      </c>
      <c r="AN143" t="s">
        <v>1020</v>
      </c>
      <c r="AO143" t="s">
        <v>86</v>
      </c>
      <c r="AP143" t="s">
        <v>188</v>
      </c>
      <c r="AQ143" t="s">
        <v>105</v>
      </c>
      <c r="AR143" t="s">
        <v>108</v>
      </c>
      <c r="AT143" t="s">
        <v>105</v>
      </c>
      <c r="AU143" t="s">
        <v>108</v>
      </c>
      <c r="AZ143" t="s">
        <v>108</v>
      </c>
    </row>
    <row r="144" spans="1:52" ht="15">
      <c r="A144" t="s">
        <v>704</v>
      </c>
      <c r="B144" t="s">
        <v>705</v>
      </c>
      <c r="C144" t="s">
        <v>706</v>
      </c>
      <c r="D144">
        <v>3756</v>
      </c>
      <c r="E144" t="s">
        <v>100</v>
      </c>
      <c r="F144" t="s">
        <v>101</v>
      </c>
      <c r="G144" t="s">
        <v>102</v>
      </c>
      <c r="H144" t="s">
        <v>125</v>
      </c>
      <c r="I144" t="s">
        <v>116</v>
      </c>
      <c r="J144" t="s">
        <v>105</v>
      </c>
      <c r="K144" t="s">
        <v>38</v>
      </c>
      <c r="M144" t="s">
        <v>813</v>
      </c>
      <c r="O144" t="s">
        <v>704</v>
      </c>
      <c r="P144" t="s">
        <v>47</v>
      </c>
      <c r="Q144" t="s">
        <v>118</v>
      </c>
      <c r="S144" t="s">
        <v>707</v>
      </c>
      <c r="T144" t="s">
        <v>59</v>
      </c>
      <c r="U144" t="s">
        <v>105</v>
      </c>
      <c r="V144" t="s">
        <v>63</v>
      </c>
      <c r="W144">
        <v>2</v>
      </c>
      <c r="X144" t="s">
        <v>105</v>
      </c>
      <c r="Y144" t="s">
        <v>108</v>
      </c>
      <c r="Z144" t="s">
        <v>916</v>
      </c>
      <c r="AA144" t="s">
        <v>968</v>
      </c>
      <c r="AB144" t="s">
        <v>71</v>
      </c>
      <c r="AC144" t="s">
        <v>119</v>
      </c>
      <c r="AD144" t="s">
        <v>982</v>
      </c>
      <c r="AE144" t="s">
        <v>991</v>
      </c>
      <c r="AF144" t="s">
        <v>128</v>
      </c>
      <c r="AH144" t="s">
        <v>108</v>
      </c>
      <c r="AI144" t="s">
        <v>105</v>
      </c>
      <c r="AJ144" t="s">
        <v>105</v>
      </c>
      <c r="AK144" t="s">
        <v>105</v>
      </c>
      <c r="AL144" t="s">
        <v>1016</v>
      </c>
      <c r="AM144" t="s">
        <v>160</v>
      </c>
      <c r="AN144" t="s">
        <v>1038</v>
      </c>
      <c r="AO144" t="s">
        <v>1044</v>
      </c>
      <c r="AP144" t="s">
        <v>110</v>
      </c>
      <c r="AQ144" t="s">
        <v>105</v>
      </c>
      <c r="AT144" t="s">
        <v>105</v>
      </c>
      <c r="AU144" t="s">
        <v>105</v>
      </c>
      <c r="AV144" t="s">
        <v>90</v>
      </c>
      <c r="AW144" t="s">
        <v>1053</v>
      </c>
      <c r="AX144" t="s">
        <v>1064</v>
      </c>
      <c r="AY144" t="s">
        <v>105</v>
      </c>
      <c r="AZ144" t="s">
        <v>105</v>
      </c>
    </row>
    <row r="145" spans="1:13" ht="15">
      <c r="A145" t="s">
        <v>344</v>
      </c>
      <c r="B145" t="s">
        <v>345</v>
      </c>
      <c r="C145" t="s">
        <v>148</v>
      </c>
      <c r="D145">
        <v>8822</v>
      </c>
      <c r="E145" t="s">
        <v>100</v>
      </c>
      <c r="F145" t="s">
        <v>132</v>
      </c>
      <c r="G145" t="s">
        <v>102</v>
      </c>
      <c r="H145" t="s">
        <v>103</v>
      </c>
      <c r="I145" t="s">
        <v>116</v>
      </c>
      <c r="J145" t="s">
        <v>105</v>
      </c>
      <c r="K145" t="s">
        <v>37</v>
      </c>
      <c r="M145" t="s">
        <v>806</v>
      </c>
    </row>
    <row r="146" spans="1:13" ht="15">
      <c r="A146" t="s">
        <v>384</v>
      </c>
      <c r="B146" t="s">
        <v>385</v>
      </c>
      <c r="C146" t="s">
        <v>148</v>
      </c>
      <c r="D146">
        <v>8033</v>
      </c>
      <c r="E146" t="s">
        <v>169</v>
      </c>
      <c r="F146" t="s">
        <v>101</v>
      </c>
      <c r="G146" t="s">
        <v>102</v>
      </c>
      <c r="H146" t="s">
        <v>125</v>
      </c>
      <c r="I146" t="s">
        <v>104</v>
      </c>
      <c r="J146" t="s">
        <v>105</v>
      </c>
      <c r="K146" t="s">
        <v>37</v>
      </c>
      <c r="M146" t="s">
        <v>806</v>
      </c>
    </row>
    <row r="147" spans="1:52" ht="15">
      <c r="A147" t="s">
        <v>606</v>
      </c>
      <c r="B147" t="s">
        <v>607</v>
      </c>
      <c r="C147" t="s">
        <v>148</v>
      </c>
      <c r="D147">
        <v>7302</v>
      </c>
      <c r="E147" t="s">
        <v>149</v>
      </c>
      <c r="F147" t="s">
        <v>101</v>
      </c>
      <c r="G147" t="s">
        <v>155</v>
      </c>
      <c r="H147" t="s">
        <v>103</v>
      </c>
      <c r="I147" t="s">
        <v>156</v>
      </c>
      <c r="J147" t="s">
        <v>105</v>
      </c>
      <c r="K147" t="s">
        <v>37</v>
      </c>
      <c r="M147" t="s">
        <v>810</v>
      </c>
      <c r="O147" t="s">
        <v>711</v>
      </c>
      <c r="P147" t="s">
        <v>47</v>
      </c>
      <c r="Q147" t="s">
        <v>127</v>
      </c>
      <c r="R147" t="s">
        <v>854</v>
      </c>
      <c r="S147" t="s">
        <v>55</v>
      </c>
      <c r="T147" t="s">
        <v>60</v>
      </c>
      <c r="U147" t="s">
        <v>108</v>
      </c>
      <c r="V147" t="s">
        <v>62</v>
      </c>
      <c r="W147">
        <v>1</v>
      </c>
      <c r="X147" t="s">
        <v>108</v>
      </c>
      <c r="Y147" t="s">
        <v>105</v>
      </c>
      <c r="Z147" t="s">
        <v>65</v>
      </c>
      <c r="AA147" t="s">
        <v>966</v>
      </c>
      <c r="AB147" t="s">
        <v>71</v>
      </c>
      <c r="AC147" t="s">
        <v>119</v>
      </c>
      <c r="AD147" t="s">
        <v>73</v>
      </c>
      <c r="AE147" t="s">
        <v>990</v>
      </c>
      <c r="AF147" t="s">
        <v>128</v>
      </c>
      <c r="AH147" t="s">
        <v>108</v>
      </c>
      <c r="AI147" t="s">
        <v>105</v>
      </c>
      <c r="AJ147" t="s">
        <v>105</v>
      </c>
      <c r="AK147" t="s">
        <v>108</v>
      </c>
      <c r="AL147" t="s">
        <v>79</v>
      </c>
      <c r="AM147" s="5">
        <v>1</v>
      </c>
      <c r="AN147" t="s">
        <v>80</v>
      </c>
      <c r="AO147" t="s">
        <v>1045</v>
      </c>
      <c r="AP147" t="s">
        <v>110</v>
      </c>
      <c r="AQ147" t="s">
        <v>108</v>
      </c>
      <c r="AR147" t="s">
        <v>108</v>
      </c>
      <c r="AT147" t="s">
        <v>105</v>
      </c>
      <c r="AU147" t="s">
        <v>108</v>
      </c>
      <c r="AZ147" t="s">
        <v>108</v>
      </c>
    </row>
    <row r="148" spans="1:13" ht="15">
      <c r="A148" t="s">
        <v>664</v>
      </c>
      <c r="B148" t="s">
        <v>665</v>
      </c>
      <c r="C148" t="s">
        <v>148</v>
      </c>
      <c r="D148">
        <v>7960</v>
      </c>
      <c r="E148" t="s">
        <v>149</v>
      </c>
      <c r="F148" t="s">
        <v>101</v>
      </c>
      <c r="G148" t="s">
        <v>102</v>
      </c>
      <c r="H148" t="s">
        <v>133</v>
      </c>
      <c r="I148" t="s">
        <v>104</v>
      </c>
      <c r="J148" t="s">
        <v>105</v>
      </c>
      <c r="K148" t="s">
        <v>796</v>
      </c>
      <c r="M148" t="s">
        <v>812</v>
      </c>
    </row>
    <row r="149" spans="1:10" ht="15">
      <c r="A149" t="s">
        <v>146</v>
      </c>
      <c r="B149" t="s">
        <v>147</v>
      </c>
      <c r="C149" t="s">
        <v>148</v>
      </c>
      <c r="D149">
        <v>7666</v>
      </c>
      <c r="E149" t="s">
        <v>149</v>
      </c>
      <c r="F149" t="s">
        <v>123</v>
      </c>
      <c r="G149" t="s">
        <v>124</v>
      </c>
      <c r="H149" t="s">
        <v>133</v>
      </c>
      <c r="I149" t="s">
        <v>104</v>
      </c>
      <c r="J149" t="s">
        <v>105</v>
      </c>
    </row>
    <row r="150" spans="1:13" ht="15">
      <c r="A150" t="s">
        <v>406</v>
      </c>
      <c r="B150" t="s">
        <v>407</v>
      </c>
      <c r="C150" t="s">
        <v>148</v>
      </c>
      <c r="D150">
        <v>7052</v>
      </c>
      <c r="E150" t="s">
        <v>122</v>
      </c>
      <c r="F150" t="s">
        <v>101</v>
      </c>
      <c r="G150" t="s">
        <v>102</v>
      </c>
      <c r="H150" t="s">
        <v>125</v>
      </c>
      <c r="I150" t="s">
        <v>156</v>
      </c>
      <c r="J150" t="s">
        <v>105</v>
      </c>
      <c r="K150" t="s">
        <v>37</v>
      </c>
      <c r="M150" t="s">
        <v>43</v>
      </c>
    </row>
    <row r="151" spans="1:10" ht="15">
      <c r="A151" t="s">
        <v>207</v>
      </c>
      <c r="B151" t="s">
        <v>208</v>
      </c>
      <c r="C151" t="s">
        <v>148</v>
      </c>
      <c r="D151">
        <v>8096</v>
      </c>
      <c r="E151" t="s">
        <v>149</v>
      </c>
      <c r="F151" t="s">
        <v>123</v>
      </c>
      <c r="G151" t="s">
        <v>102</v>
      </c>
      <c r="H151" t="s">
        <v>133</v>
      </c>
      <c r="I151" t="s">
        <v>104</v>
      </c>
      <c r="J151" t="s">
        <v>105</v>
      </c>
    </row>
    <row r="152" spans="1:52" ht="15">
      <c r="A152" t="s">
        <v>689</v>
      </c>
      <c r="B152" t="s">
        <v>690</v>
      </c>
      <c r="C152" t="s">
        <v>148</v>
      </c>
      <c r="D152">
        <v>8096</v>
      </c>
      <c r="E152" t="s">
        <v>122</v>
      </c>
      <c r="F152" t="s">
        <v>101</v>
      </c>
      <c r="G152" t="s">
        <v>124</v>
      </c>
      <c r="H152" t="s">
        <v>125</v>
      </c>
      <c r="I152" t="s">
        <v>104</v>
      </c>
      <c r="J152" t="s">
        <v>105</v>
      </c>
      <c r="K152" t="s">
        <v>796</v>
      </c>
      <c r="M152" t="s">
        <v>810</v>
      </c>
      <c r="O152" t="s">
        <v>691</v>
      </c>
      <c r="P152" t="s">
        <v>827</v>
      </c>
      <c r="Q152" t="s">
        <v>127</v>
      </c>
      <c r="R152" t="s">
        <v>840</v>
      </c>
      <c r="S152" t="s">
        <v>55</v>
      </c>
      <c r="T152" t="s">
        <v>875</v>
      </c>
      <c r="U152" t="s">
        <v>108</v>
      </c>
      <c r="V152" t="s">
        <v>61</v>
      </c>
      <c r="W152">
        <v>2</v>
      </c>
      <c r="X152" t="s">
        <v>108</v>
      </c>
      <c r="Y152" t="s">
        <v>105</v>
      </c>
      <c r="Z152" t="s">
        <v>921</v>
      </c>
      <c r="AA152" t="s">
        <v>971</v>
      </c>
      <c r="AB152" t="s">
        <v>70</v>
      </c>
      <c r="AC152" s="1" t="s">
        <v>1129</v>
      </c>
      <c r="AD152" t="s">
        <v>982</v>
      </c>
      <c r="AE152" t="s">
        <v>990</v>
      </c>
      <c r="AF152" t="s">
        <v>128</v>
      </c>
      <c r="AH152" t="s">
        <v>105</v>
      </c>
      <c r="AI152" t="s">
        <v>105</v>
      </c>
      <c r="AJ152" t="s">
        <v>105</v>
      </c>
      <c r="AK152" t="s">
        <v>105</v>
      </c>
      <c r="AL152" t="s">
        <v>1017</v>
      </c>
      <c r="AM152" t="s">
        <v>145</v>
      </c>
      <c r="AN152" t="s">
        <v>1031</v>
      </c>
      <c r="AO152" t="s">
        <v>1045</v>
      </c>
      <c r="AP152" t="s">
        <v>161</v>
      </c>
      <c r="AQ152" t="s">
        <v>108</v>
      </c>
      <c r="AR152" t="s">
        <v>108</v>
      </c>
      <c r="AT152" t="s">
        <v>108</v>
      </c>
      <c r="AU152" t="s">
        <v>105</v>
      </c>
      <c r="AV152" t="s">
        <v>1050</v>
      </c>
      <c r="AW152" t="s">
        <v>1053</v>
      </c>
      <c r="AX152" t="s">
        <v>1068</v>
      </c>
      <c r="AY152" t="s">
        <v>108</v>
      </c>
      <c r="AZ152" t="s">
        <v>105</v>
      </c>
    </row>
    <row r="153" spans="1:52" ht="15">
      <c r="A153" t="s">
        <v>727</v>
      </c>
      <c r="B153" t="s">
        <v>264</v>
      </c>
      <c r="C153" t="s">
        <v>191</v>
      </c>
      <c r="D153">
        <v>87107</v>
      </c>
      <c r="E153" t="s">
        <v>100</v>
      </c>
      <c r="F153" t="s">
        <v>101</v>
      </c>
      <c r="G153" t="s">
        <v>155</v>
      </c>
      <c r="H153" t="s">
        <v>133</v>
      </c>
      <c r="I153" t="s">
        <v>156</v>
      </c>
      <c r="J153" t="s">
        <v>105</v>
      </c>
      <c r="K153" t="s">
        <v>795</v>
      </c>
      <c r="L153" t="s">
        <v>1089</v>
      </c>
      <c r="M153" t="s">
        <v>814</v>
      </c>
      <c r="O153" t="s">
        <v>753</v>
      </c>
      <c r="P153" t="s">
        <v>825</v>
      </c>
      <c r="Q153" t="s">
        <v>127</v>
      </c>
      <c r="R153" t="s">
        <v>50</v>
      </c>
      <c r="S153" t="s">
        <v>562</v>
      </c>
      <c r="U153" t="s">
        <v>108</v>
      </c>
      <c r="W153">
        <v>1</v>
      </c>
      <c r="X153" t="s">
        <v>108</v>
      </c>
      <c r="Y153" t="s">
        <v>105</v>
      </c>
      <c r="Z153" t="s">
        <v>908</v>
      </c>
      <c r="AA153" t="s">
        <v>972</v>
      </c>
      <c r="AB153" t="s">
        <v>71</v>
      </c>
      <c r="AC153" t="s">
        <v>119</v>
      </c>
      <c r="AD153" t="s">
        <v>979</v>
      </c>
      <c r="AE153" t="s">
        <v>77</v>
      </c>
      <c r="AF153" t="s">
        <v>128</v>
      </c>
      <c r="AH153" t="s">
        <v>108</v>
      </c>
      <c r="AI153" t="s">
        <v>105</v>
      </c>
      <c r="AJ153" t="s">
        <v>108</v>
      </c>
      <c r="AK153" t="s">
        <v>108</v>
      </c>
      <c r="AL153" t="s">
        <v>79</v>
      </c>
      <c r="AM153" t="s">
        <v>160</v>
      </c>
      <c r="AN153" t="s">
        <v>1031</v>
      </c>
      <c r="AO153" t="s">
        <v>1044</v>
      </c>
      <c r="AP153" t="s">
        <v>110</v>
      </c>
      <c r="AQ153" t="s">
        <v>108</v>
      </c>
      <c r="AR153" t="s">
        <v>108</v>
      </c>
      <c r="AT153" t="s">
        <v>105</v>
      </c>
      <c r="AU153" t="s">
        <v>105</v>
      </c>
      <c r="AV153" t="s">
        <v>91</v>
      </c>
      <c r="AW153" t="s">
        <v>1053</v>
      </c>
      <c r="AX153" t="s">
        <v>97</v>
      </c>
      <c r="AY153" t="s">
        <v>108</v>
      </c>
      <c r="AZ153" t="s">
        <v>105</v>
      </c>
    </row>
    <row r="154" spans="1:13" ht="15">
      <c r="A154" t="s">
        <v>392</v>
      </c>
      <c r="B154" t="s">
        <v>264</v>
      </c>
      <c r="C154" t="s">
        <v>191</v>
      </c>
      <c r="D154">
        <v>87110</v>
      </c>
      <c r="E154" t="s">
        <v>143</v>
      </c>
      <c r="F154" t="s">
        <v>101</v>
      </c>
      <c r="G154" t="s">
        <v>155</v>
      </c>
      <c r="H154" t="s">
        <v>133</v>
      </c>
      <c r="I154" t="s">
        <v>104</v>
      </c>
      <c r="J154" t="s">
        <v>105</v>
      </c>
      <c r="K154" t="s">
        <v>37</v>
      </c>
      <c r="M154" t="s">
        <v>812</v>
      </c>
    </row>
    <row r="155" spans="1:10" ht="15">
      <c r="A155" t="s">
        <v>263</v>
      </c>
      <c r="B155" t="s">
        <v>264</v>
      </c>
      <c r="C155" t="s">
        <v>191</v>
      </c>
      <c r="D155">
        <v>87112</v>
      </c>
      <c r="E155" t="s">
        <v>131</v>
      </c>
      <c r="F155" t="s">
        <v>123</v>
      </c>
      <c r="G155" t="s">
        <v>124</v>
      </c>
      <c r="H155" t="s">
        <v>133</v>
      </c>
      <c r="I155" t="s">
        <v>116</v>
      </c>
      <c r="J155" t="s">
        <v>105</v>
      </c>
    </row>
    <row r="156" spans="1:52" s="4" customFormat="1" ht="15">
      <c r="A156" t="s">
        <v>189</v>
      </c>
      <c r="B156" t="s">
        <v>190</v>
      </c>
      <c r="C156" t="s">
        <v>191</v>
      </c>
      <c r="D156">
        <v>87710</v>
      </c>
      <c r="E156" t="s">
        <v>131</v>
      </c>
      <c r="F156" t="s">
        <v>115</v>
      </c>
      <c r="G156" t="s">
        <v>102</v>
      </c>
      <c r="H156" t="s">
        <v>133</v>
      </c>
      <c r="I156" t="s">
        <v>116</v>
      </c>
      <c r="J156" t="s">
        <v>105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1:13" ht="15">
      <c r="A157" t="s">
        <v>592</v>
      </c>
      <c r="B157" t="s">
        <v>593</v>
      </c>
      <c r="C157" t="s">
        <v>191</v>
      </c>
      <c r="D157">
        <v>88001</v>
      </c>
      <c r="E157" t="s">
        <v>131</v>
      </c>
      <c r="F157" t="s">
        <v>132</v>
      </c>
      <c r="G157" t="s">
        <v>124</v>
      </c>
      <c r="H157" t="s">
        <v>103</v>
      </c>
      <c r="I157" t="s">
        <v>156</v>
      </c>
      <c r="J157" t="s">
        <v>105</v>
      </c>
      <c r="K157" t="s">
        <v>37</v>
      </c>
      <c r="M157" t="s">
        <v>811</v>
      </c>
    </row>
    <row r="158" spans="1:21" ht="15">
      <c r="A158" t="s">
        <v>202</v>
      </c>
      <c r="B158" t="s">
        <v>203</v>
      </c>
      <c r="C158" t="s">
        <v>434</v>
      </c>
      <c r="D158">
        <v>89101</v>
      </c>
      <c r="E158" t="s">
        <v>131</v>
      </c>
      <c r="F158" t="s">
        <v>101</v>
      </c>
      <c r="G158" t="s">
        <v>155</v>
      </c>
      <c r="H158" t="s">
        <v>125</v>
      </c>
      <c r="I158" t="s">
        <v>156</v>
      </c>
      <c r="J158" t="s">
        <v>105</v>
      </c>
      <c r="K158" t="s">
        <v>794</v>
      </c>
      <c r="M158" t="s">
        <v>809</v>
      </c>
      <c r="P158" t="s">
        <v>46</v>
      </c>
      <c r="Q158" t="s">
        <v>118</v>
      </c>
      <c r="R158" t="s">
        <v>49</v>
      </c>
      <c r="S158" t="s">
        <v>862</v>
      </c>
      <c r="T158" t="s">
        <v>60</v>
      </c>
      <c r="U158" t="s">
        <v>105</v>
      </c>
    </row>
    <row r="159" spans="1:21" ht="15">
      <c r="A159" t="s">
        <v>432</v>
      </c>
      <c r="B159" t="s">
        <v>433</v>
      </c>
      <c r="C159" t="s">
        <v>434</v>
      </c>
      <c r="D159">
        <v>89502</v>
      </c>
      <c r="E159" t="s">
        <v>100</v>
      </c>
      <c r="F159" t="s">
        <v>101</v>
      </c>
      <c r="G159" t="s">
        <v>155</v>
      </c>
      <c r="H159" t="s">
        <v>125</v>
      </c>
      <c r="I159" t="s">
        <v>156</v>
      </c>
      <c r="J159" t="s">
        <v>105</v>
      </c>
      <c r="K159" t="s">
        <v>795</v>
      </c>
      <c r="M159" t="s">
        <v>807</v>
      </c>
      <c r="O159" t="s">
        <v>435</v>
      </c>
      <c r="Q159" t="s">
        <v>127</v>
      </c>
      <c r="R159" t="s">
        <v>837</v>
      </c>
      <c r="S159" t="s">
        <v>856</v>
      </c>
      <c r="T159" t="s">
        <v>876</v>
      </c>
      <c r="U159" t="s">
        <v>105</v>
      </c>
    </row>
    <row r="160" spans="1:52" ht="15">
      <c r="A160" t="s">
        <v>608</v>
      </c>
      <c r="B160" t="s">
        <v>433</v>
      </c>
      <c r="C160" t="s">
        <v>434</v>
      </c>
      <c r="D160">
        <v>89511</v>
      </c>
      <c r="E160" t="s">
        <v>131</v>
      </c>
      <c r="F160" t="s">
        <v>123</v>
      </c>
      <c r="G160" t="s">
        <v>124</v>
      </c>
      <c r="H160" t="s">
        <v>103</v>
      </c>
      <c r="I160" t="s">
        <v>156</v>
      </c>
      <c r="J160" t="s">
        <v>105</v>
      </c>
      <c r="M160" t="s">
        <v>43</v>
      </c>
      <c r="O160" t="s">
        <v>609</v>
      </c>
      <c r="P160" t="s">
        <v>46</v>
      </c>
      <c r="Q160" t="s">
        <v>127</v>
      </c>
      <c r="R160" t="s">
        <v>836</v>
      </c>
      <c r="S160" t="s">
        <v>860</v>
      </c>
      <c r="T160" t="s">
        <v>58</v>
      </c>
      <c r="U160" t="s">
        <v>105</v>
      </c>
      <c r="V160" t="s">
        <v>883</v>
      </c>
      <c r="W160">
        <v>1</v>
      </c>
      <c r="X160" t="s">
        <v>105</v>
      </c>
      <c r="Y160" t="s">
        <v>105</v>
      </c>
      <c r="Z160" t="s">
        <v>950</v>
      </c>
      <c r="AB160" t="s">
        <v>70</v>
      </c>
      <c r="AC160" s="1" t="s">
        <v>1129</v>
      </c>
      <c r="AE160" t="s">
        <v>77</v>
      </c>
      <c r="AH160" t="s">
        <v>105</v>
      </c>
      <c r="AI160" t="s">
        <v>105</v>
      </c>
      <c r="AJ160" t="s">
        <v>105</v>
      </c>
      <c r="AK160" t="s">
        <v>105</v>
      </c>
      <c r="AL160" t="s">
        <v>998</v>
      </c>
      <c r="AM160" s="5">
        <v>1</v>
      </c>
      <c r="AN160" t="s">
        <v>1030</v>
      </c>
      <c r="AO160" t="s">
        <v>88</v>
      </c>
      <c r="AP160" t="s">
        <v>110</v>
      </c>
      <c r="AQ160" t="s">
        <v>108</v>
      </c>
      <c r="AR160" t="s">
        <v>108</v>
      </c>
      <c r="AT160" t="s">
        <v>108</v>
      </c>
      <c r="AU160" t="s">
        <v>108</v>
      </c>
      <c r="AZ160" t="s">
        <v>105</v>
      </c>
    </row>
    <row r="161" spans="1:52" ht="15">
      <c r="A161" t="s">
        <v>662</v>
      </c>
      <c r="B161" t="s">
        <v>663</v>
      </c>
      <c r="C161" t="s">
        <v>434</v>
      </c>
      <c r="D161">
        <v>89445</v>
      </c>
      <c r="E161" t="s">
        <v>149</v>
      </c>
      <c r="F161" t="s">
        <v>115</v>
      </c>
      <c r="G161" t="s">
        <v>102</v>
      </c>
      <c r="H161" t="s">
        <v>125</v>
      </c>
      <c r="I161" t="s">
        <v>116</v>
      </c>
      <c r="J161" t="s">
        <v>105</v>
      </c>
      <c r="K161" t="s">
        <v>795</v>
      </c>
      <c r="M161" t="s">
        <v>1107</v>
      </c>
      <c r="N161" t="s">
        <v>1110</v>
      </c>
      <c r="O161" t="s">
        <v>359</v>
      </c>
      <c r="P161" t="s">
        <v>827</v>
      </c>
      <c r="Q161" t="s">
        <v>106</v>
      </c>
      <c r="R161" t="s">
        <v>855</v>
      </c>
      <c r="S161" t="s">
        <v>856</v>
      </c>
      <c r="T161" t="s">
        <v>877</v>
      </c>
      <c r="U161" t="s">
        <v>105</v>
      </c>
      <c r="V161" t="s">
        <v>887</v>
      </c>
      <c r="W161">
        <v>1</v>
      </c>
      <c r="X161" t="s">
        <v>105</v>
      </c>
      <c r="Y161" t="s">
        <v>105</v>
      </c>
      <c r="Z161" t="s">
        <v>945</v>
      </c>
      <c r="AA161" t="s">
        <v>971</v>
      </c>
      <c r="AB161" t="s">
        <v>71</v>
      </c>
      <c r="AC161" t="s">
        <v>171</v>
      </c>
      <c r="AD161" t="s">
        <v>982</v>
      </c>
      <c r="AE161" t="s">
        <v>77</v>
      </c>
      <c r="AF161" t="s">
        <v>128</v>
      </c>
      <c r="AH161" t="s">
        <v>105</v>
      </c>
      <c r="AI161" t="s">
        <v>105</v>
      </c>
      <c r="AJ161" t="s">
        <v>105</v>
      </c>
      <c r="AK161" t="s">
        <v>108</v>
      </c>
      <c r="AL161" t="s">
        <v>1018</v>
      </c>
      <c r="AM161" s="5">
        <v>2</v>
      </c>
      <c r="AN161" t="s">
        <v>1037</v>
      </c>
      <c r="AO161" t="s">
        <v>1045</v>
      </c>
      <c r="AP161" t="s">
        <v>161</v>
      </c>
      <c r="AQ161" t="s">
        <v>108</v>
      </c>
      <c r="AR161" t="s">
        <v>89</v>
      </c>
      <c r="AS161" t="s">
        <v>745</v>
      </c>
      <c r="AT161" t="s">
        <v>108</v>
      </c>
      <c r="AU161" t="s">
        <v>105</v>
      </c>
      <c r="AV161" t="s">
        <v>91</v>
      </c>
      <c r="AW161" t="s">
        <v>1053</v>
      </c>
      <c r="AX161" t="s">
        <v>1058</v>
      </c>
      <c r="AY161" t="s">
        <v>108</v>
      </c>
      <c r="AZ161" t="s">
        <v>105</v>
      </c>
    </row>
    <row r="162" spans="1:13" ht="15">
      <c r="A162" t="s">
        <v>293</v>
      </c>
      <c r="B162" t="s">
        <v>294</v>
      </c>
      <c r="C162" t="s">
        <v>295</v>
      </c>
      <c r="D162">
        <v>10977</v>
      </c>
      <c r="E162" t="s">
        <v>100</v>
      </c>
      <c r="F162" t="s">
        <v>123</v>
      </c>
      <c r="G162" t="s">
        <v>155</v>
      </c>
      <c r="H162" t="s">
        <v>103</v>
      </c>
      <c r="I162" t="s">
        <v>104</v>
      </c>
      <c r="J162" t="s">
        <v>105</v>
      </c>
      <c r="K162" t="s">
        <v>39</v>
      </c>
      <c r="M162" t="s">
        <v>812</v>
      </c>
    </row>
    <row r="163" spans="1:10" ht="15">
      <c r="A163" t="s">
        <v>519</v>
      </c>
      <c r="B163" t="s">
        <v>520</v>
      </c>
      <c r="C163" t="s">
        <v>295</v>
      </c>
      <c r="D163">
        <v>12084</v>
      </c>
      <c r="E163" t="s">
        <v>143</v>
      </c>
      <c r="F163" t="s">
        <v>115</v>
      </c>
      <c r="G163" t="s">
        <v>102</v>
      </c>
      <c r="H163" t="s">
        <v>103</v>
      </c>
      <c r="I163" t="s">
        <v>104</v>
      </c>
      <c r="J163" t="s">
        <v>105</v>
      </c>
    </row>
    <row r="164" spans="1:10" ht="15">
      <c r="A164" t="s">
        <v>224</v>
      </c>
      <c r="B164" t="s">
        <v>225</v>
      </c>
      <c r="C164" t="s">
        <v>295</v>
      </c>
      <c r="D164">
        <v>11741</v>
      </c>
      <c r="E164" t="s">
        <v>131</v>
      </c>
      <c r="F164" t="s">
        <v>115</v>
      </c>
      <c r="G164" t="s">
        <v>102</v>
      </c>
      <c r="H164" t="s">
        <v>103</v>
      </c>
      <c r="I164" t="s">
        <v>104</v>
      </c>
      <c r="J164" t="s">
        <v>105</v>
      </c>
    </row>
    <row r="165" spans="1:21" ht="15">
      <c r="A165" t="s">
        <v>718</v>
      </c>
      <c r="B165" t="s">
        <v>719</v>
      </c>
      <c r="C165" t="s">
        <v>295</v>
      </c>
      <c r="D165">
        <v>14510</v>
      </c>
      <c r="E165" t="s">
        <v>114</v>
      </c>
      <c r="F165" t="s">
        <v>132</v>
      </c>
      <c r="G165" t="s">
        <v>102</v>
      </c>
      <c r="H165" t="s">
        <v>103</v>
      </c>
      <c r="I165" t="s">
        <v>116</v>
      </c>
      <c r="J165" t="s">
        <v>105</v>
      </c>
      <c r="K165" t="s">
        <v>1087</v>
      </c>
      <c r="L165" t="s">
        <v>720</v>
      </c>
      <c r="M165" t="s">
        <v>812</v>
      </c>
      <c r="O165" t="s">
        <v>721</v>
      </c>
      <c r="Q165" t="s">
        <v>118</v>
      </c>
      <c r="U165" t="s">
        <v>105</v>
      </c>
    </row>
    <row r="166" spans="1:10" ht="15">
      <c r="A166" t="s">
        <v>551</v>
      </c>
      <c r="B166" t="s">
        <v>552</v>
      </c>
      <c r="C166" t="s">
        <v>295</v>
      </c>
      <c r="D166">
        <v>11501</v>
      </c>
      <c r="E166" t="s">
        <v>114</v>
      </c>
      <c r="F166" t="s">
        <v>101</v>
      </c>
      <c r="G166" t="s">
        <v>155</v>
      </c>
      <c r="H166" t="s">
        <v>133</v>
      </c>
      <c r="I166" t="s">
        <v>104</v>
      </c>
      <c r="J166" t="s">
        <v>105</v>
      </c>
    </row>
    <row r="167" spans="1:13" ht="15">
      <c r="A167" t="s">
        <v>424</v>
      </c>
      <c r="B167" t="s">
        <v>295</v>
      </c>
      <c r="C167" t="s">
        <v>295</v>
      </c>
      <c r="D167">
        <v>10473</v>
      </c>
      <c r="E167" t="s">
        <v>122</v>
      </c>
      <c r="F167" t="s">
        <v>123</v>
      </c>
      <c r="G167" t="s">
        <v>155</v>
      </c>
      <c r="H167" t="s">
        <v>133</v>
      </c>
      <c r="I167" t="s">
        <v>156</v>
      </c>
      <c r="J167" t="s">
        <v>105</v>
      </c>
      <c r="K167" t="s">
        <v>37</v>
      </c>
      <c r="M167" t="s">
        <v>809</v>
      </c>
    </row>
    <row r="168" spans="1:21" ht="15">
      <c r="A168" t="s">
        <v>657</v>
      </c>
      <c r="B168" t="s">
        <v>658</v>
      </c>
      <c r="C168" t="s">
        <v>295</v>
      </c>
      <c r="D168">
        <v>14611</v>
      </c>
      <c r="E168" t="s">
        <v>149</v>
      </c>
      <c r="F168" t="s">
        <v>123</v>
      </c>
      <c r="G168" t="s">
        <v>155</v>
      </c>
      <c r="H168" t="s">
        <v>103</v>
      </c>
      <c r="I168" t="s">
        <v>156</v>
      </c>
      <c r="J168" t="s">
        <v>105</v>
      </c>
      <c r="K168" t="s">
        <v>37</v>
      </c>
      <c r="M168" t="s">
        <v>805</v>
      </c>
      <c r="O168" t="s">
        <v>659</v>
      </c>
      <c r="P168" t="s">
        <v>46</v>
      </c>
      <c r="Q168" t="s">
        <v>118</v>
      </c>
      <c r="R168" t="s">
        <v>49</v>
      </c>
      <c r="S168" t="s">
        <v>54</v>
      </c>
      <c r="T168" t="s">
        <v>60</v>
      </c>
      <c r="U168" t="s">
        <v>105</v>
      </c>
    </row>
    <row r="169" spans="1:52" ht="15">
      <c r="A169" t="s">
        <v>425</v>
      </c>
      <c r="B169" t="s">
        <v>426</v>
      </c>
      <c r="C169" t="s">
        <v>295</v>
      </c>
      <c r="D169">
        <v>10901</v>
      </c>
      <c r="E169" t="s">
        <v>114</v>
      </c>
      <c r="F169" t="s">
        <v>132</v>
      </c>
      <c r="G169" t="s">
        <v>102</v>
      </c>
      <c r="H169" t="s">
        <v>103</v>
      </c>
      <c r="I169" t="s">
        <v>104</v>
      </c>
      <c r="J169" t="s">
        <v>105</v>
      </c>
      <c r="K169" t="s">
        <v>39</v>
      </c>
      <c r="M169" t="s">
        <v>812</v>
      </c>
      <c r="O169" t="s">
        <v>427</v>
      </c>
      <c r="P169" t="s">
        <v>46</v>
      </c>
      <c r="Q169" t="s">
        <v>118</v>
      </c>
      <c r="R169" t="s">
        <v>49</v>
      </c>
      <c r="S169" t="s">
        <v>856</v>
      </c>
      <c r="T169" t="s">
        <v>875</v>
      </c>
      <c r="U169" t="s">
        <v>105</v>
      </c>
      <c r="V169" t="s">
        <v>63</v>
      </c>
      <c r="W169">
        <v>1</v>
      </c>
      <c r="X169" t="s">
        <v>105</v>
      </c>
      <c r="Y169" t="s">
        <v>108</v>
      </c>
      <c r="Z169" t="s">
        <v>951</v>
      </c>
      <c r="AA169" t="s">
        <v>972</v>
      </c>
      <c r="AB169" t="s">
        <v>70</v>
      </c>
      <c r="AC169" t="s">
        <v>119</v>
      </c>
      <c r="AD169" t="s">
        <v>981</v>
      </c>
      <c r="AE169" t="s">
        <v>994</v>
      </c>
      <c r="AF169" t="s">
        <v>128</v>
      </c>
      <c r="AH169" t="s">
        <v>105</v>
      </c>
      <c r="AI169" t="s">
        <v>105</v>
      </c>
      <c r="AJ169" t="s">
        <v>105</v>
      </c>
      <c r="AK169" t="s">
        <v>108</v>
      </c>
      <c r="AL169" t="s">
        <v>998</v>
      </c>
      <c r="AM169" s="5">
        <v>2</v>
      </c>
      <c r="AN169" t="s">
        <v>1035</v>
      </c>
      <c r="AO169" t="s">
        <v>1045</v>
      </c>
      <c r="AQ169" t="s">
        <v>108</v>
      </c>
      <c r="AR169" t="s">
        <v>108</v>
      </c>
      <c r="AT169" t="s">
        <v>105</v>
      </c>
      <c r="AU169" t="s">
        <v>105</v>
      </c>
      <c r="AV169" t="s">
        <v>91</v>
      </c>
      <c r="AW169" t="s">
        <v>94</v>
      </c>
      <c r="AX169" t="s">
        <v>95</v>
      </c>
      <c r="AY169" t="s">
        <v>108</v>
      </c>
      <c r="AZ169" t="s">
        <v>108</v>
      </c>
    </row>
    <row r="170" spans="1:27" ht="15">
      <c r="A170" t="s">
        <v>627</v>
      </c>
      <c r="B170" t="s">
        <v>550</v>
      </c>
      <c r="C170" t="s">
        <v>295</v>
      </c>
      <c r="D170">
        <v>11773</v>
      </c>
      <c r="E170" t="s">
        <v>149</v>
      </c>
      <c r="F170" t="s">
        <v>101</v>
      </c>
      <c r="G170" t="s">
        <v>155</v>
      </c>
      <c r="H170" t="s">
        <v>133</v>
      </c>
      <c r="I170" t="s">
        <v>156</v>
      </c>
      <c r="J170" t="s">
        <v>105</v>
      </c>
      <c r="K170" t="s">
        <v>37</v>
      </c>
      <c r="M170" t="s">
        <v>810</v>
      </c>
      <c r="O170" t="s">
        <v>628</v>
      </c>
      <c r="P170" t="s">
        <v>46</v>
      </c>
      <c r="Q170" t="s">
        <v>127</v>
      </c>
      <c r="R170" t="s">
        <v>845</v>
      </c>
      <c r="S170" t="s">
        <v>54</v>
      </c>
      <c r="T170" t="s">
        <v>875</v>
      </c>
      <c r="U170" t="s">
        <v>105</v>
      </c>
      <c r="V170" t="s">
        <v>61</v>
      </c>
      <c r="W170">
        <v>2</v>
      </c>
      <c r="X170" t="s">
        <v>105</v>
      </c>
      <c r="Y170" t="s">
        <v>105</v>
      </c>
      <c r="Z170" t="s">
        <v>65</v>
      </c>
      <c r="AA170" t="s">
        <v>69</v>
      </c>
    </row>
    <row r="171" spans="1:10" ht="15">
      <c r="A171" t="s">
        <v>502</v>
      </c>
      <c r="B171" t="s">
        <v>503</v>
      </c>
      <c r="C171" t="s">
        <v>504</v>
      </c>
      <c r="D171">
        <v>45229</v>
      </c>
      <c r="E171" t="s">
        <v>100</v>
      </c>
      <c r="F171" t="s">
        <v>101</v>
      </c>
      <c r="G171" t="s">
        <v>102</v>
      </c>
      <c r="H171" t="s">
        <v>125</v>
      </c>
      <c r="I171" t="s">
        <v>156</v>
      </c>
      <c r="J171" t="s">
        <v>105</v>
      </c>
    </row>
    <row r="172" spans="1:52" ht="15">
      <c r="A172" t="s">
        <v>712</v>
      </c>
      <c r="B172" t="s">
        <v>713</v>
      </c>
      <c r="C172" t="s">
        <v>504</v>
      </c>
      <c r="D172">
        <v>44041</v>
      </c>
      <c r="E172" t="s">
        <v>114</v>
      </c>
      <c r="F172" t="s">
        <v>115</v>
      </c>
      <c r="G172" t="s">
        <v>102</v>
      </c>
      <c r="H172" t="s">
        <v>103</v>
      </c>
      <c r="I172" t="s">
        <v>116</v>
      </c>
      <c r="J172" t="s">
        <v>105</v>
      </c>
      <c r="K172" t="s">
        <v>1087</v>
      </c>
      <c r="L172" t="s">
        <v>714</v>
      </c>
      <c r="M172" t="s">
        <v>803</v>
      </c>
      <c r="O172" t="s">
        <v>715</v>
      </c>
      <c r="P172" t="s">
        <v>830</v>
      </c>
      <c r="Q172" t="s">
        <v>127</v>
      </c>
      <c r="R172" t="s">
        <v>833</v>
      </c>
      <c r="S172" t="s">
        <v>55</v>
      </c>
      <c r="T172" t="s">
        <v>60</v>
      </c>
      <c r="U172" t="s">
        <v>108</v>
      </c>
      <c r="V172" t="s">
        <v>62</v>
      </c>
      <c r="W172">
        <v>1</v>
      </c>
      <c r="X172" t="s">
        <v>108</v>
      </c>
      <c r="Y172" t="s">
        <v>105</v>
      </c>
      <c r="Z172" t="s">
        <v>952</v>
      </c>
      <c r="AA172" t="s">
        <v>66</v>
      </c>
      <c r="AC172" t="s">
        <v>119</v>
      </c>
      <c r="AE172" t="s">
        <v>76</v>
      </c>
      <c r="AF172" t="s">
        <v>128</v>
      </c>
      <c r="AH172" t="s">
        <v>105</v>
      </c>
      <c r="AI172" t="s">
        <v>108</v>
      </c>
      <c r="AJ172" t="s">
        <v>105</v>
      </c>
      <c r="AK172" t="s">
        <v>108</v>
      </c>
      <c r="AL172" t="s">
        <v>79</v>
      </c>
      <c r="AM172" t="s">
        <v>145</v>
      </c>
      <c r="AN172" t="s">
        <v>80</v>
      </c>
      <c r="AO172" t="s">
        <v>1047</v>
      </c>
      <c r="AP172" t="s">
        <v>110</v>
      </c>
      <c r="AQ172" t="s">
        <v>108</v>
      </c>
      <c r="AR172" t="s">
        <v>108</v>
      </c>
      <c r="AT172" t="s">
        <v>108</v>
      </c>
      <c r="AU172" t="s">
        <v>105</v>
      </c>
      <c r="AV172" t="s">
        <v>92</v>
      </c>
      <c r="AW172" t="s">
        <v>94</v>
      </c>
      <c r="AX172" t="s">
        <v>95</v>
      </c>
      <c r="AY172" t="s">
        <v>108</v>
      </c>
      <c r="AZ172" t="s">
        <v>108</v>
      </c>
    </row>
    <row r="173" spans="1:13" ht="15">
      <c r="A173" t="s">
        <v>390</v>
      </c>
      <c r="B173" t="s">
        <v>391</v>
      </c>
      <c r="C173" t="s">
        <v>504</v>
      </c>
      <c r="D173">
        <v>44130</v>
      </c>
      <c r="E173" t="s">
        <v>122</v>
      </c>
      <c r="F173" t="s">
        <v>101</v>
      </c>
      <c r="G173" t="s">
        <v>155</v>
      </c>
      <c r="H173" t="s">
        <v>125</v>
      </c>
      <c r="I173" t="s">
        <v>156</v>
      </c>
      <c r="J173" t="s">
        <v>105</v>
      </c>
      <c r="K173" t="s">
        <v>39</v>
      </c>
      <c r="M173" t="s">
        <v>806</v>
      </c>
    </row>
    <row r="174" spans="1:13" ht="15">
      <c r="A174" t="s">
        <v>247</v>
      </c>
      <c r="B174" t="s">
        <v>248</v>
      </c>
      <c r="C174" t="s">
        <v>504</v>
      </c>
      <c r="D174">
        <v>44443</v>
      </c>
      <c r="E174" t="s">
        <v>131</v>
      </c>
      <c r="F174" t="s">
        <v>115</v>
      </c>
      <c r="G174" t="s">
        <v>102</v>
      </c>
      <c r="H174" t="s">
        <v>103</v>
      </c>
      <c r="I174" t="s">
        <v>116</v>
      </c>
      <c r="J174" t="s">
        <v>105</v>
      </c>
      <c r="K174" t="s">
        <v>37</v>
      </c>
      <c r="M174" t="s">
        <v>43</v>
      </c>
    </row>
    <row r="175" spans="1:10" ht="15">
      <c r="A175" t="s">
        <v>251</v>
      </c>
      <c r="B175" t="s">
        <v>252</v>
      </c>
      <c r="C175" t="s">
        <v>504</v>
      </c>
      <c r="D175">
        <v>45693</v>
      </c>
      <c r="E175" t="s">
        <v>100</v>
      </c>
      <c r="F175" t="s">
        <v>115</v>
      </c>
      <c r="G175" t="s">
        <v>102</v>
      </c>
      <c r="H175" t="s">
        <v>103</v>
      </c>
      <c r="I175" t="s">
        <v>116</v>
      </c>
      <c r="J175" t="s">
        <v>105</v>
      </c>
    </row>
    <row r="176" spans="1:13" ht="15">
      <c r="A176" t="s">
        <v>666</v>
      </c>
      <c r="B176" t="s">
        <v>667</v>
      </c>
      <c r="C176" t="s">
        <v>413</v>
      </c>
      <c r="D176">
        <v>73521</v>
      </c>
      <c r="E176" t="s">
        <v>114</v>
      </c>
      <c r="F176" t="s">
        <v>115</v>
      </c>
      <c r="G176" t="s">
        <v>102</v>
      </c>
      <c r="H176" t="s">
        <v>133</v>
      </c>
      <c r="I176" t="s">
        <v>116</v>
      </c>
      <c r="J176" t="s">
        <v>105</v>
      </c>
      <c r="K176" t="s">
        <v>39</v>
      </c>
      <c r="M176" t="s">
        <v>43</v>
      </c>
    </row>
    <row r="177" spans="1:13" ht="15">
      <c r="A177" t="s">
        <v>322</v>
      </c>
      <c r="B177" t="s">
        <v>323</v>
      </c>
      <c r="C177" t="s">
        <v>413</v>
      </c>
      <c r="D177">
        <v>74337</v>
      </c>
      <c r="E177" t="s">
        <v>169</v>
      </c>
      <c r="F177" t="s">
        <v>115</v>
      </c>
      <c r="G177" t="s">
        <v>102</v>
      </c>
      <c r="H177" t="s">
        <v>103</v>
      </c>
      <c r="I177" t="s">
        <v>116</v>
      </c>
      <c r="J177" t="s">
        <v>105</v>
      </c>
      <c r="K177" t="s">
        <v>37</v>
      </c>
      <c r="M177" t="s">
        <v>809</v>
      </c>
    </row>
    <row r="178" spans="1:13" ht="15">
      <c r="A178" t="s">
        <v>411</v>
      </c>
      <c r="B178" t="s">
        <v>412</v>
      </c>
      <c r="C178" t="s">
        <v>413</v>
      </c>
      <c r="D178">
        <v>73159</v>
      </c>
      <c r="E178" t="s">
        <v>122</v>
      </c>
      <c r="F178" t="s">
        <v>101</v>
      </c>
      <c r="G178" t="s">
        <v>155</v>
      </c>
      <c r="H178" t="s">
        <v>125</v>
      </c>
      <c r="I178" t="s">
        <v>104</v>
      </c>
      <c r="J178" t="s">
        <v>105</v>
      </c>
      <c r="K178" t="s">
        <v>39</v>
      </c>
      <c r="M178" t="s">
        <v>810</v>
      </c>
    </row>
    <row r="179" spans="1:10" ht="15">
      <c r="A179" t="s">
        <v>386</v>
      </c>
      <c r="B179" t="s">
        <v>387</v>
      </c>
      <c r="C179" t="s">
        <v>792</v>
      </c>
      <c r="D179">
        <v>97415</v>
      </c>
      <c r="E179" t="s">
        <v>100</v>
      </c>
      <c r="F179" t="s">
        <v>115</v>
      </c>
      <c r="G179" t="s">
        <v>102</v>
      </c>
      <c r="H179" t="s">
        <v>103</v>
      </c>
      <c r="I179" t="s">
        <v>116</v>
      </c>
      <c r="J179" t="s">
        <v>105</v>
      </c>
    </row>
    <row r="180" spans="1:52" ht="15">
      <c r="A180" t="s">
        <v>708</v>
      </c>
      <c r="B180" t="s">
        <v>709</v>
      </c>
      <c r="C180" t="s">
        <v>792</v>
      </c>
      <c r="D180">
        <v>97756</v>
      </c>
      <c r="E180" t="s">
        <v>131</v>
      </c>
      <c r="F180" t="s">
        <v>115</v>
      </c>
      <c r="G180" t="s">
        <v>124</v>
      </c>
      <c r="H180" t="s">
        <v>103</v>
      </c>
      <c r="I180" t="s">
        <v>116</v>
      </c>
      <c r="J180" t="s">
        <v>105</v>
      </c>
      <c r="K180" t="s">
        <v>37</v>
      </c>
      <c r="M180" t="s">
        <v>812</v>
      </c>
      <c r="O180" t="s">
        <v>710</v>
      </c>
      <c r="P180" t="s">
        <v>44</v>
      </c>
      <c r="Q180" t="s">
        <v>127</v>
      </c>
      <c r="R180" t="s">
        <v>840</v>
      </c>
      <c r="S180" t="s">
        <v>55</v>
      </c>
      <c r="T180" t="s">
        <v>870</v>
      </c>
      <c r="U180" t="s">
        <v>108</v>
      </c>
      <c r="V180" t="s">
        <v>63</v>
      </c>
      <c r="W180">
        <v>1</v>
      </c>
      <c r="X180" t="s">
        <v>108</v>
      </c>
      <c r="Y180" t="s">
        <v>105</v>
      </c>
      <c r="Z180" t="s">
        <v>922</v>
      </c>
      <c r="AA180" t="s">
        <v>969</v>
      </c>
      <c r="AB180" t="s">
        <v>70</v>
      </c>
      <c r="AC180" t="s">
        <v>119</v>
      </c>
      <c r="AD180" t="s">
        <v>981</v>
      </c>
      <c r="AE180" t="s">
        <v>77</v>
      </c>
      <c r="AF180" t="s">
        <v>128</v>
      </c>
      <c r="AH180" t="s">
        <v>105</v>
      </c>
      <c r="AI180" t="s">
        <v>105</v>
      </c>
      <c r="AJ180" t="s">
        <v>105</v>
      </c>
      <c r="AK180" t="s">
        <v>105</v>
      </c>
      <c r="AL180" t="s">
        <v>79</v>
      </c>
      <c r="AM180" s="5">
        <v>1</v>
      </c>
      <c r="AN180" t="s">
        <v>1034</v>
      </c>
      <c r="AO180" t="s">
        <v>1045</v>
      </c>
      <c r="AP180" t="s">
        <v>161</v>
      </c>
      <c r="AQ180" t="s">
        <v>105</v>
      </c>
      <c r="AR180" t="s">
        <v>108</v>
      </c>
      <c r="AT180" t="s">
        <v>105</v>
      </c>
      <c r="AU180" t="s">
        <v>105</v>
      </c>
      <c r="AV180" t="s">
        <v>90</v>
      </c>
      <c r="AW180" t="s">
        <v>93</v>
      </c>
      <c r="AX180" t="s">
        <v>1058</v>
      </c>
      <c r="AY180" t="s">
        <v>108</v>
      </c>
      <c r="AZ180" t="s">
        <v>105</v>
      </c>
    </row>
    <row r="181" spans="1:52" ht="15">
      <c r="A181" t="s">
        <v>233</v>
      </c>
      <c r="B181" t="s">
        <v>234</v>
      </c>
      <c r="C181" t="s">
        <v>792</v>
      </c>
      <c r="D181">
        <v>97223</v>
      </c>
      <c r="E181" t="s">
        <v>131</v>
      </c>
      <c r="F181" t="s">
        <v>123</v>
      </c>
      <c r="G181" t="s">
        <v>124</v>
      </c>
      <c r="H181" t="s">
        <v>103</v>
      </c>
      <c r="I181" t="s">
        <v>104</v>
      </c>
      <c r="J181" t="s">
        <v>105</v>
      </c>
      <c r="K181" t="s">
        <v>795</v>
      </c>
      <c r="M181" t="s">
        <v>813</v>
      </c>
      <c r="O181" t="s">
        <v>235</v>
      </c>
      <c r="P181" t="s">
        <v>48</v>
      </c>
      <c r="Q181" t="s">
        <v>118</v>
      </c>
      <c r="S181" t="s">
        <v>56</v>
      </c>
      <c r="U181" t="s">
        <v>108</v>
      </c>
      <c r="V181" t="s">
        <v>62</v>
      </c>
      <c r="W181">
        <v>1</v>
      </c>
      <c r="X181" t="s">
        <v>108</v>
      </c>
      <c r="Y181" t="s">
        <v>105</v>
      </c>
      <c r="Z181" t="s">
        <v>897</v>
      </c>
      <c r="AA181" t="s">
        <v>974</v>
      </c>
      <c r="AB181" t="s">
        <v>70</v>
      </c>
      <c r="AC181" t="s">
        <v>119</v>
      </c>
      <c r="AD181" t="s">
        <v>982</v>
      </c>
      <c r="AE181" t="s">
        <v>989</v>
      </c>
      <c r="AF181" t="s">
        <v>128</v>
      </c>
      <c r="AH181" t="s">
        <v>105</v>
      </c>
      <c r="AI181" t="s">
        <v>105</v>
      </c>
      <c r="AJ181" t="s">
        <v>105</v>
      </c>
      <c r="AK181" t="s">
        <v>108</v>
      </c>
      <c r="AL181" t="s">
        <v>79</v>
      </c>
      <c r="AM181" t="s">
        <v>160</v>
      </c>
      <c r="AN181" t="s">
        <v>1021</v>
      </c>
      <c r="AO181" t="s">
        <v>1045</v>
      </c>
      <c r="AP181" t="s">
        <v>110</v>
      </c>
      <c r="AQ181" t="s">
        <v>108</v>
      </c>
      <c r="AR181" t="s">
        <v>108</v>
      </c>
      <c r="AT181" t="s">
        <v>108</v>
      </c>
      <c r="AU181" t="s">
        <v>105</v>
      </c>
      <c r="AV181" t="s">
        <v>1048</v>
      </c>
      <c r="AW181" t="s">
        <v>1053</v>
      </c>
      <c r="AX181" t="s">
        <v>1069</v>
      </c>
      <c r="AY181" t="s">
        <v>105</v>
      </c>
      <c r="AZ181" t="s">
        <v>108</v>
      </c>
    </row>
    <row r="182" spans="1:10" ht="15">
      <c r="A182" t="s">
        <v>129</v>
      </c>
      <c r="B182" t="s">
        <v>130</v>
      </c>
      <c r="C182" t="s">
        <v>792</v>
      </c>
      <c r="D182">
        <v>97487</v>
      </c>
      <c r="E182" t="s">
        <v>131</v>
      </c>
      <c r="F182" t="s">
        <v>132</v>
      </c>
      <c r="G182" t="s">
        <v>124</v>
      </c>
      <c r="H182" t="s">
        <v>133</v>
      </c>
      <c r="I182" t="s">
        <v>116</v>
      </c>
      <c r="J182" t="s">
        <v>105</v>
      </c>
    </row>
    <row r="183" spans="1:10" ht="15">
      <c r="A183" t="s">
        <v>396</v>
      </c>
      <c r="B183" t="s">
        <v>397</v>
      </c>
      <c r="C183" t="s">
        <v>136</v>
      </c>
      <c r="D183">
        <v>16602</v>
      </c>
      <c r="E183" t="s">
        <v>122</v>
      </c>
      <c r="F183" t="s">
        <v>132</v>
      </c>
      <c r="G183" t="s">
        <v>124</v>
      </c>
      <c r="H183" t="s">
        <v>133</v>
      </c>
      <c r="I183" t="s">
        <v>104</v>
      </c>
      <c r="J183" t="s">
        <v>105</v>
      </c>
    </row>
    <row r="184" spans="1:52" ht="15">
      <c r="A184" t="s">
        <v>716</v>
      </c>
      <c r="B184" t="s">
        <v>717</v>
      </c>
      <c r="C184" t="s">
        <v>136</v>
      </c>
      <c r="D184">
        <v>17011</v>
      </c>
      <c r="E184" t="s">
        <v>149</v>
      </c>
      <c r="F184" t="s">
        <v>123</v>
      </c>
      <c r="G184" t="s">
        <v>124</v>
      </c>
      <c r="H184" t="s">
        <v>125</v>
      </c>
      <c r="I184" t="s">
        <v>104</v>
      </c>
      <c r="J184" t="s">
        <v>105</v>
      </c>
      <c r="K184" t="s">
        <v>37</v>
      </c>
      <c r="M184" t="s">
        <v>808</v>
      </c>
      <c r="P184" t="s">
        <v>48</v>
      </c>
      <c r="Q184" t="s">
        <v>127</v>
      </c>
      <c r="R184" t="s">
        <v>845</v>
      </c>
      <c r="S184" t="s">
        <v>55</v>
      </c>
      <c r="T184" t="s">
        <v>60</v>
      </c>
      <c r="U184" t="s">
        <v>108</v>
      </c>
      <c r="V184" t="s">
        <v>62</v>
      </c>
      <c r="W184">
        <v>1</v>
      </c>
      <c r="X184" t="s">
        <v>108</v>
      </c>
      <c r="Y184" t="s">
        <v>105</v>
      </c>
      <c r="Z184" t="s">
        <v>955</v>
      </c>
      <c r="AA184" t="s">
        <v>66</v>
      </c>
      <c r="AB184" t="s">
        <v>70</v>
      </c>
      <c r="AC184" t="s">
        <v>119</v>
      </c>
      <c r="AD184" t="s">
        <v>75</v>
      </c>
      <c r="AE184" t="s">
        <v>35</v>
      </c>
      <c r="AF184" t="s">
        <v>128</v>
      </c>
      <c r="AH184" t="s">
        <v>108</v>
      </c>
      <c r="AI184" t="s">
        <v>108</v>
      </c>
      <c r="AJ184" t="s">
        <v>105</v>
      </c>
      <c r="AK184" t="s">
        <v>108</v>
      </c>
      <c r="AL184" t="s">
        <v>997</v>
      </c>
      <c r="AM184" t="s">
        <v>145</v>
      </c>
      <c r="AN184" t="s">
        <v>1032</v>
      </c>
      <c r="AO184" t="s">
        <v>1044</v>
      </c>
      <c r="AQ184" t="s">
        <v>108</v>
      </c>
      <c r="AR184" t="s">
        <v>108</v>
      </c>
      <c r="AT184" t="s">
        <v>108</v>
      </c>
      <c r="AU184" t="s">
        <v>105</v>
      </c>
      <c r="AV184" t="s">
        <v>91</v>
      </c>
      <c r="AW184" t="s">
        <v>1053</v>
      </c>
      <c r="AX184" t="s">
        <v>1065</v>
      </c>
      <c r="AY184" t="s">
        <v>105</v>
      </c>
      <c r="AZ184" t="s">
        <v>108</v>
      </c>
    </row>
    <row r="185" spans="1:52" ht="15">
      <c r="A185" t="s">
        <v>687</v>
      </c>
      <c r="B185" t="s">
        <v>688</v>
      </c>
      <c r="C185" t="s">
        <v>136</v>
      </c>
      <c r="D185">
        <v>16066</v>
      </c>
      <c r="E185" t="s">
        <v>100</v>
      </c>
      <c r="F185" t="s">
        <v>115</v>
      </c>
      <c r="G185" t="s">
        <v>102</v>
      </c>
      <c r="H185" t="s">
        <v>103</v>
      </c>
      <c r="I185" t="s">
        <v>104</v>
      </c>
      <c r="J185" t="s">
        <v>105</v>
      </c>
      <c r="K185" t="s">
        <v>801</v>
      </c>
      <c r="M185" t="s">
        <v>810</v>
      </c>
      <c r="O185" t="s">
        <v>359</v>
      </c>
      <c r="P185" t="s">
        <v>44</v>
      </c>
      <c r="Q185" t="s">
        <v>127</v>
      </c>
      <c r="R185" t="s">
        <v>845</v>
      </c>
      <c r="S185" t="s">
        <v>860</v>
      </c>
      <c r="T185" t="s">
        <v>875</v>
      </c>
      <c r="U185" t="s">
        <v>105</v>
      </c>
      <c r="V185" t="s">
        <v>63</v>
      </c>
      <c r="W185">
        <v>1</v>
      </c>
      <c r="X185" t="s">
        <v>105</v>
      </c>
      <c r="Y185" t="s">
        <v>105</v>
      </c>
      <c r="Z185" t="s">
        <v>912</v>
      </c>
      <c r="AA185" t="s">
        <v>968</v>
      </c>
      <c r="AB185" t="s">
        <v>71</v>
      </c>
      <c r="AC185" t="s">
        <v>119</v>
      </c>
      <c r="AD185" t="s">
        <v>980</v>
      </c>
      <c r="AE185" t="s">
        <v>990</v>
      </c>
      <c r="AF185" t="s">
        <v>128</v>
      </c>
      <c r="AH185" t="s">
        <v>105</v>
      </c>
      <c r="AI185" t="s">
        <v>105</v>
      </c>
      <c r="AJ185" t="s">
        <v>108</v>
      </c>
      <c r="AK185" t="s">
        <v>108</v>
      </c>
      <c r="AL185" t="s">
        <v>997</v>
      </c>
      <c r="AM185" t="s">
        <v>145</v>
      </c>
      <c r="AN185" t="s">
        <v>1032</v>
      </c>
      <c r="AO185" t="s">
        <v>1044</v>
      </c>
      <c r="AP185" t="s">
        <v>161</v>
      </c>
      <c r="AQ185" t="s">
        <v>108</v>
      </c>
      <c r="AR185" t="s">
        <v>108</v>
      </c>
      <c r="AT185" t="s">
        <v>108</v>
      </c>
      <c r="AU185" t="s">
        <v>105</v>
      </c>
      <c r="AV185" t="s">
        <v>91</v>
      </c>
      <c r="AW185" t="s">
        <v>1053</v>
      </c>
      <c r="AX185" t="s">
        <v>1072</v>
      </c>
      <c r="AY185" t="s">
        <v>108</v>
      </c>
      <c r="AZ185" t="s">
        <v>105</v>
      </c>
    </row>
    <row r="186" spans="1:10" ht="15">
      <c r="A186" t="s">
        <v>748</v>
      </c>
      <c r="B186" t="s">
        <v>749</v>
      </c>
      <c r="C186" t="s">
        <v>136</v>
      </c>
      <c r="D186">
        <v>17022</v>
      </c>
      <c r="E186" t="s">
        <v>143</v>
      </c>
      <c r="F186" t="s">
        <v>115</v>
      </c>
      <c r="G186" t="s">
        <v>102</v>
      </c>
      <c r="H186" t="s">
        <v>103</v>
      </c>
      <c r="I186" t="s">
        <v>116</v>
      </c>
      <c r="J186" t="s">
        <v>105</v>
      </c>
    </row>
    <row r="187" spans="1:52" ht="15">
      <c r="A187" t="s">
        <v>722</v>
      </c>
      <c r="B187" t="s">
        <v>723</v>
      </c>
      <c r="C187" t="s">
        <v>136</v>
      </c>
      <c r="D187">
        <v>17111</v>
      </c>
      <c r="E187" t="s">
        <v>149</v>
      </c>
      <c r="F187" t="s">
        <v>123</v>
      </c>
      <c r="G187" t="s">
        <v>124</v>
      </c>
      <c r="H187" t="s">
        <v>133</v>
      </c>
      <c r="I187" t="s">
        <v>156</v>
      </c>
      <c r="J187" t="s">
        <v>105</v>
      </c>
      <c r="K187" t="s">
        <v>37</v>
      </c>
      <c r="M187" t="s">
        <v>808</v>
      </c>
      <c r="O187" t="s">
        <v>724</v>
      </c>
      <c r="P187" t="s">
        <v>827</v>
      </c>
      <c r="Q187" t="s">
        <v>127</v>
      </c>
      <c r="R187" t="s">
        <v>844</v>
      </c>
      <c r="S187" t="s">
        <v>859</v>
      </c>
      <c r="T187" t="s">
        <v>875</v>
      </c>
      <c r="U187" t="s">
        <v>105</v>
      </c>
      <c r="V187" t="s">
        <v>62</v>
      </c>
      <c r="W187">
        <v>1</v>
      </c>
      <c r="X187" t="s">
        <v>105</v>
      </c>
      <c r="Y187" t="s">
        <v>105</v>
      </c>
      <c r="Z187" t="s">
        <v>900</v>
      </c>
      <c r="AA187" t="s">
        <v>971</v>
      </c>
      <c r="AB187" t="s">
        <v>70</v>
      </c>
      <c r="AC187" t="s">
        <v>171</v>
      </c>
      <c r="AD187" t="s">
        <v>982</v>
      </c>
      <c r="AE187" t="s">
        <v>990</v>
      </c>
      <c r="AF187" t="s">
        <v>128</v>
      </c>
      <c r="AH187" t="s">
        <v>108</v>
      </c>
      <c r="AI187" t="s">
        <v>105</v>
      </c>
      <c r="AJ187" t="s">
        <v>108</v>
      </c>
      <c r="AK187" t="s">
        <v>108</v>
      </c>
      <c r="AL187" t="s">
        <v>79</v>
      </c>
      <c r="AM187" s="5">
        <v>1</v>
      </c>
      <c r="AN187" t="s">
        <v>1028</v>
      </c>
      <c r="AO187" t="s">
        <v>88</v>
      </c>
      <c r="AP187" t="s">
        <v>161</v>
      </c>
      <c r="AQ187" t="s">
        <v>105</v>
      </c>
      <c r="AR187" t="s">
        <v>108</v>
      </c>
      <c r="AT187" t="s">
        <v>108</v>
      </c>
      <c r="AU187" t="s">
        <v>105</v>
      </c>
      <c r="AV187" t="s">
        <v>92</v>
      </c>
      <c r="AW187" t="s">
        <v>1053</v>
      </c>
      <c r="AX187" t="s">
        <v>1059</v>
      </c>
      <c r="AY187" t="s">
        <v>108</v>
      </c>
      <c r="AZ187" t="s">
        <v>105</v>
      </c>
    </row>
    <row r="188" spans="1:13" ht="15">
      <c r="A188" t="s">
        <v>332</v>
      </c>
      <c r="B188" t="s">
        <v>333</v>
      </c>
      <c r="C188" t="s">
        <v>136</v>
      </c>
      <c r="D188">
        <v>17602</v>
      </c>
      <c r="E188" t="s">
        <v>100</v>
      </c>
      <c r="F188" t="s">
        <v>101</v>
      </c>
      <c r="G188" t="s">
        <v>124</v>
      </c>
      <c r="H188" t="s">
        <v>133</v>
      </c>
      <c r="I188" t="s">
        <v>156</v>
      </c>
      <c r="J188" t="s">
        <v>105</v>
      </c>
      <c r="K188" t="s">
        <v>38</v>
      </c>
      <c r="M188" t="s">
        <v>813</v>
      </c>
    </row>
    <row r="189" spans="1:13" ht="15">
      <c r="A189" t="s">
        <v>676</v>
      </c>
      <c r="B189" t="s">
        <v>362</v>
      </c>
      <c r="C189" t="s">
        <v>136</v>
      </c>
      <c r="D189">
        <v>15212</v>
      </c>
      <c r="E189" t="s">
        <v>149</v>
      </c>
      <c r="F189" t="s">
        <v>101</v>
      </c>
      <c r="G189" t="s">
        <v>102</v>
      </c>
      <c r="H189" t="s">
        <v>125</v>
      </c>
      <c r="I189" t="s">
        <v>156</v>
      </c>
      <c r="J189" t="s">
        <v>105</v>
      </c>
      <c r="K189" t="s">
        <v>39</v>
      </c>
      <c r="M189" t="s">
        <v>809</v>
      </c>
    </row>
    <row r="190" spans="1:29" ht="15">
      <c r="A190" t="s">
        <v>134</v>
      </c>
      <c r="B190" t="s">
        <v>135</v>
      </c>
      <c r="C190" t="s">
        <v>136</v>
      </c>
      <c r="D190">
        <v>19426</v>
      </c>
      <c r="E190" t="s">
        <v>100</v>
      </c>
      <c r="F190" t="s">
        <v>132</v>
      </c>
      <c r="G190" t="s">
        <v>102</v>
      </c>
      <c r="H190" t="s">
        <v>103</v>
      </c>
      <c r="I190" t="s">
        <v>104</v>
      </c>
      <c r="J190" t="s">
        <v>105</v>
      </c>
      <c r="K190" t="s">
        <v>1087</v>
      </c>
      <c r="L190" t="s">
        <v>137</v>
      </c>
      <c r="M190" t="s">
        <v>44</v>
      </c>
      <c r="O190" t="s">
        <v>138</v>
      </c>
      <c r="P190" t="s">
        <v>47</v>
      </c>
      <c r="Q190" t="s">
        <v>106</v>
      </c>
      <c r="R190" t="s">
        <v>139</v>
      </c>
      <c r="S190" t="s">
        <v>54</v>
      </c>
      <c r="T190" t="s">
        <v>60</v>
      </c>
      <c r="U190" t="s">
        <v>108</v>
      </c>
      <c r="V190" t="s">
        <v>62</v>
      </c>
      <c r="W190">
        <v>2</v>
      </c>
      <c r="X190" t="s">
        <v>108</v>
      </c>
      <c r="Y190" t="s">
        <v>105</v>
      </c>
      <c r="AB190" t="s">
        <v>72</v>
      </c>
      <c r="AC190" t="s">
        <v>119</v>
      </c>
    </row>
    <row r="191" spans="1:10" ht="15">
      <c r="A191" t="s">
        <v>430</v>
      </c>
      <c r="B191" t="s">
        <v>431</v>
      </c>
      <c r="C191" t="s">
        <v>136</v>
      </c>
      <c r="D191">
        <v>15613</v>
      </c>
      <c r="E191" t="s">
        <v>100</v>
      </c>
      <c r="F191" t="s">
        <v>132</v>
      </c>
      <c r="G191" t="s">
        <v>102</v>
      </c>
      <c r="H191" t="s">
        <v>133</v>
      </c>
      <c r="I191" t="s">
        <v>104</v>
      </c>
      <c r="J191" t="s">
        <v>105</v>
      </c>
    </row>
    <row r="192" spans="1:21" ht="15">
      <c r="A192" t="s">
        <v>314</v>
      </c>
      <c r="B192" t="s">
        <v>315</v>
      </c>
      <c r="C192" t="s">
        <v>136</v>
      </c>
      <c r="D192">
        <v>15122</v>
      </c>
      <c r="E192" t="s">
        <v>100</v>
      </c>
      <c r="F192" t="s">
        <v>123</v>
      </c>
      <c r="G192" t="s">
        <v>124</v>
      </c>
      <c r="H192" t="s">
        <v>125</v>
      </c>
      <c r="I192" t="s">
        <v>104</v>
      </c>
      <c r="J192" t="s">
        <v>105</v>
      </c>
      <c r="K192" t="s">
        <v>795</v>
      </c>
      <c r="M192" t="s">
        <v>812</v>
      </c>
      <c r="O192" t="s">
        <v>316</v>
      </c>
      <c r="P192" t="s">
        <v>44</v>
      </c>
      <c r="Q192" t="s">
        <v>106</v>
      </c>
      <c r="R192" t="s">
        <v>834</v>
      </c>
      <c r="S192" t="s">
        <v>858</v>
      </c>
      <c r="T192" t="s">
        <v>870</v>
      </c>
      <c r="U192" t="s">
        <v>105</v>
      </c>
    </row>
    <row r="193" spans="1:13" ht="15">
      <c r="A193" t="s">
        <v>444</v>
      </c>
      <c r="B193" t="s">
        <v>445</v>
      </c>
      <c r="C193" t="s">
        <v>791</v>
      </c>
      <c r="D193">
        <v>969</v>
      </c>
      <c r="E193" t="s">
        <v>143</v>
      </c>
      <c r="F193" t="s">
        <v>115</v>
      </c>
      <c r="G193" t="s">
        <v>124</v>
      </c>
      <c r="H193" t="s">
        <v>103</v>
      </c>
      <c r="I193" t="s">
        <v>104</v>
      </c>
      <c r="J193" t="s">
        <v>105</v>
      </c>
      <c r="K193" t="s">
        <v>37</v>
      </c>
      <c r="M193" t="s">
        <v>812</v>
      </c>
    </row>
    <row r="194" spans="1:47" ht="15">
      <c r="A194" t="s">
        <v>180</v>
      </c>
      <c r="B194" t="s">
        <v>181</v>
      </c>
      <c r="C194" t="s">
        <v>791</v>
      </c>
      <c r="D194">
        <v>926</v>
      </c>
      <c r="E194" t="s">
        <v>143</v>
      </c>
      <c r="F194" t="s">
        <v>115</v>
      </c>
      <c r="G194" t="s">
        <v>124</v>
      </c>
      <c r="H194" t="s">
        <v>103</v>
      </c>
      <c r="I194" t="s">
        <v>116</v>
      </c>
      <c r="J194" t="s">
        <v>105</v>
      </c>
      <c r="K194" t="s">
        <v>39</v>
      </c>
      <c r="O194" t="s">
        <v>182</v>
      </c>
      <c r="P194" t="s">
        <v>46</v>
      </c>
      <c r="Q194" t="s">
        <v>118</v>
      </c>
      <c r="R194" t="s">
        <v>49</v>
      </c>
      <c r="S194" t="s">
        <v>868</v>
      </c>
      <c r="T194" t="s">
        <v>58</v>
      </c>
      <c r="U194" t="s">
        <v>105</v>
      </c>
      <c r="V194" t="s">
        <v>61</v>
      </c>
      <c r="W194">
        <v>1</v>
      </c>
      <c r="X194" t="s">
        <v>105</v>
      </c>
      <c r="Y194" t="s">
        <v>105</v>
      </c>
      <c r="Z194" t="s">
        <v>64</v>
      </c>
      <c r="AA194" t="s">
        <v>69</v>
      </c>
      <c r="AB194" t="s">
        <v>71</v>
      </c>
      <c r="AC194" s="1" t="s">
        <v>1129</v>
      </c>
      <c r="AD194" t="s">
        <v>74</v>
      </c>
      <c r="AE194" t="s">
        <v>77</v>
      </c>
      <c r="AF194" t="s">
        <v>128</v>
      </c>
      <c r="AH194" t="s">
        <v>105</v>
      </c>
      <c r="AI194" t="s">
        <v>108</v>
      </c>
      <c r="AJ194" t="s">
        <v>105</v>
      </c>
      <c r="AK194" t="s">
        <v>105</v>
      </c>
      <c r="AL194" t="s">
        <v>79</v>
      </c>
      <c r="AM194" t="s">
        <v>160</v>
      </c>
      <c r="AN194" t="s">
        <v>82</v>
      </c>
      <c r="AO194" t="s">
        <v>85</v>
      </c>
      <c r="AP194" t="s">
        <v>161</v>
      </c>
      <c r="AQ194" t="s">
        <v>105</v>
      </c>
      <c r="AR194" t="s">
        <v>108</v>
      </c>
      <c r="AT194" t="s">
        <v>105</v>
      </c>
      <c r="AU194" t="s">
        <v>105</v>
      </c>
    </row>
    <row r="195" spans="1:52" ht="15">
      <c r="A195" t="s">
        <v>521</v>
      </c>
      <c r="B195" t="s">
        <v>522</v>
      </c>
      <c r="C195" t="s">
        <v>523</v>
      </c>
      <c r="D195">
        <v>29601</v>
      </c>
      <c r="E195" t="s">
        <v>122</v>
      </c>
      <c r="F195" t="s">
        <v>115</v>
      </c>
      <c r="G195" t="s">
        <v>102</v>
      </c>
      <c r="H195" t="s">
        <v>133</v>
      </c>
      <c r="I195" t="s">
        <v>104</v>
      </c>
      <c r="J195" t="s">
        <v>105</v>
      </c>
      <c r="K195" t="s">
        <v>39</v>
      </c>
      <c r="M195" t="s">
        <v>44</v>
      </c>
      <c r="O195" t="s">
        <v>521</v>
      </c>
      <c r="P195" t="s">
        <v>824</v>
      </c>
      <c r="Q195" t="s">
        <v>127</v>
      </c>
      <c r="R195" t="s">
        <v>844</v>
      </c>
      <c r="S195" t="s">
        <v>55</v>
      </c>
      <c r="T195" t="s">
        <v>870</v>
      </c>
      <c r="U195" t="s">
        <v>105</v>
      </c>
      <c r="V195" t="s">
        <v>63</v>
      </c>
      <c r="W195">
        <v>1</v>
      </c>
      <c r="X195" t="s">
        <v>105</v>
      </c>
      <c r="Y195" t="s">
        <v>105</v>
      </c>
      <c r="Z195" t="s">
        <v>919</v>
      </c>
      <c r="AA195" t="s">
        <v>963</v>
      </c>
      <c r="AB195" t="s">
        <v>70</v>
      </c>
      <c r="AC195" t="s">
        <v>119</v>
      </c>
      <c r="AD195" t="s">
        <v>985</v>
      </c>
      <c r="AE195" t="s">
        <v>77</v>
      </c>
      <c r="AF195" t="s">
        <v>128</v>
      </c>
      <c r="AH195" t="s">
        <v>105</v>
      </c>
      <c r="AI195" t="s">
        <v>105</v>
      </c>
      <c r="AJ195" t="s">
        <v>105</v>
      </c>
      <c r="AK195" t="s">
        <v>108</v>
      </c>
      <c r="AL195" t="s">
        <v>79</v>
      </c>
      <c r="AM195" s="5">
        <v>3</v>
      </c>
      <c r="AN195" t="s">
        <v>1032</v>
      </c>
      <c r="AO195" t="s">
        <v>1045</v>
      </c>
      <c r="AP195" t="s">
        <v>161</v>
      </c>
      <c r="AQ195" t="s">
        <v>105</v>
      </c>
      <c r="AR195" t="s">
        <v>108</v>
      </c>
      <c r="AT195" t="s">
        <v>105</v>
      </c>
      <c r="AU195" t="s">
        <v>105</v>
      </c>
      <c r="AV195" t="s">
        <v>91</v>
      </c>
      <c r="AW195" t="s">
        <v>1053</v>
      </c>
      <c r="AX195" t="s">
        <v>1064</v>
      </c>
      <c r="AY195" t="s">
        <v>105</v>
      </c>
      <c r="AZ195" t="s">
        <v>108</v>
      </c>
    </row>
    <row r="196" spans="1:21" ht="15">
      <c r="A196" t="s">
        <v>258</v>
      </c>
      <c r="B196" t="s">
        <v>259</v>
      </c>
      <c r="C196" t="s">
        <v>523</v>
      </c>
      <c r="D196">
        <v>29456</v>
      </c>
      <c r="E196" t="s">
        <v>122</v>
      </c>
      <c r="F196" t="s">
        <v>132</v>
      </c>
      <c r="G196" t="s">
        <v>102</v>
      </c>
      <c r="H196" t="s">
        <v>125</v>
      </c>
      <c r="I196" t="s">
        <v>104</v>
      </c>
      <c r="J196" t="s">
        <v>105</v>
      </c>
      <c r="K196" t="s">
        <v>37</v>
      </c>
      <c r="M196" t="s">
        <v>43</v>
      </c>
      <c r="O196" t="s">
        <v>260</v>
      </c>
      <c r="P196" t="s">
        <v>46</v>
      </c>
      <c r="Q196" t="s">
        <v>127</v>
      </c>
      <c r="R196" t="s">
        <v>49</v>
      </c>
      <c r="S196" t="s">
        <v>54</v>
      </c>
      <c r="T196" t="s">
        <v>60</v>
      </c>
      <c r="U196" t="s">
        <v>108</v>
      </c>
    </row>
    <row r="197" spans="1:52" ht="15">
      <c r="A197" t="s">
        <v>408</v>
      </c>
      <c r="B197" t="s">
        <v>409</v>
      </c>
      <c r="C197" t="s">
        <v>518</v>
      </c>
      <c r="D197">
        <v>57005</v>
      </c>
      <c r="E197" t="s">
        <v>122</v>
      </c>
      <c r="F197" t="s">
        <v>115</v>
      </c>
      <c r="G197" t="s">
        <v>102</v>
      </c>
      <c r="H197" t="s">
        <v>125</v>
      </c>
      <c r="I197" t="s">
        <v>116</v>
      </c>
      <c r="J197" t="s">
        <v>105</v>
      </c>
      <c r="K197" t="s">
        <v>38</v>
      </c>
      <c r="M197" t="s">
        <v>810</v>
      </c>
      <c r="O197" t="s">
        <v>410</v>
      </c>
      <c r="P197" t="s">
        <v>828</v>
      </c>
      <c r="Q197" t="s">
        <v>127</v>
      </c>
      <c r="R197" t="s">
        <v>49</v>
      </c>
      <c r="S197" t="s">
        <v>54</v>
      </c>
      <c r="T197" t="s">
        <v>60</v>
      </c>
      <c r="U197" t="s">
        <v>105</v>
      </c>
      <c r="V197" t="s">
        <v>63</v>
      </c>
      <c r="W197">
        <v>2</v>
      </c>
      <c r="X197" t="s">
        <v>105</v>
      </c>
      <c r="Y197" t="s">
        <v>105</v>
      </c>
      <c r="Z197" t="s">
        <v>909</v>
      </c>
      <c r="AA197" t="s">
        <v>967</v>
      </c>
      <c r="AB197" t="s">
        <v>70</v>
      </c>
      <c r="AC197" s="1" t="s">
        <v>1129</v>
      </c>
      <c r="AD197" t="s">
        <v>74</v>
      </c>
      <c r="AE197" t="s">
        <v>77</v>
      </c>
      <c r="AF197" t="s">
        <v>128</v>
      </c>
      <c r="AH197" t="s">
        <v>105</v>
      </c>
      <c r="AI197" t="s">
        <v>105</v>
      </c>
      <c r="AJ197" t="s">
        <v>105</v>
      </c>
      <c r="AK197" t="s">
        <v>105</v>
      </c>
      <c r="AL197" t="s">
        <v>998</v>
      </c>
      <c r="AM197" t="s">
        <v>160</v>
      </c>
      <c r="AN197" t="s">
        <v>81</v>
      </c>
      <c r="AO197" t="s">
        <v>88</v>
      </c>
      <c r="AP197" t="s">
        <v>110</v>
      </c>
      <c r="AQ197" t="s">
        <v>108</v>
      </c>
      <c r="AR197" t="s">
        <v>108</v>
      </c>
      <c r="AT197" t="s">
        <v>108</v>
      </c>
      <c r="AU197" t="s">
        <v>105</v>
      </c>
      <c r="AV197" t="s">
        <v>91</v>
      </c>
      <c r="AW197" t="s">
        <v>94</v>
      </c>
      <c r="AX197" t="s">
        <v>1058</v>
      </c>
      <c r="AY197" t="s">
        <v>105</v>
      </c>
      <c r="AZ197" t="s">
        <v>105</v>
      </c>
    </row>
    <row r="198" spans="1:13" ht="15">
      <c r="A198" t="s">
        <v>516</v>
      </c>
      <c r="B198" t="s">
        <v>517</v>
      </c>
      <c r="C198" t="s">
        <v>518</v>
      </c>
      <c r="D198">
        <v>57369</v>
      </c>
      <c r="E198" t="s">
        <v>169</v>
      </c>
      <c r="F198" t="s">
        <v>115</v>
      </c>
      <c r="G198" t="s">
        <v>102</v>
      </c>
      <c r="H198" t="s">
        <v>133</v>
      </c>
      <c r="I198" t="s">
        <v>116</v>
      </c>
      <c r="J198" t="s">
        <v>105</v>
      </c>
      <c r="K198" t="s">
        <v>37</v>
      </c>
      <c r="M198" t="s">
        <v>41</v>
      </c>
    </row>
    <row r="199" spans="1:13" ht="15">
      <c r="A199" t="s">
        <v>165</v>
      </c>
      <c r="B199" t="s">
        <v>166</v>
      </c>
      <c r="C199" t="s">
        <v>290</v>
      </c>
      <c r="D199">
        <v>38464</v>
      </c>
      <c r="E199" t="s">
        <v>143</v>
      </c>
      <c r="F199" t="s">
        <v>115</v>
      </c>
      <c r="G199" t="s">
        <v>124</v>
      </c>
      <c r="H199" t="s">
        <v>133</v>
      </c>
      <c r="I199" t="s">
        <v>104</v>
      </c>
      <c r="J199" t="s">
        <v>105</v>
      </c>
      <c r="K199" t="s">
        <v>37</v>
      </c>
      <c r="M199" t="s">
        <v>809</v>
      </c>
    </row>
    <row r="200" spans="1:52" ht="15">
      <c r="A200" t="s">
        <v>288</v>
      </c>
      <c r="B200" t="s">
        <v>289</v>
      </c>
      <c r="C200" t="s">
        <v>290</v>
      </c>
      <c r="D200">
        <v>37849</v>
      </c>
      <c r="E200" t="s">
        <v>100</v>
      </c>
      <c r="F200" t="s">
        <v>123</v>
      </c>
      <c r="G200" t="s">
        <v>124</v>
      </c>
      <c r="H200" t="s">
        <v>133</v>
      </c>
      <c r="I200" t="s">
        <v>116</v>
      </c>
      <c r="J200" t="s">
        <v>105</v>
      </c>
      <c r="K200" t="s">
        <v>39</v>
      </c>
      <c r="M200" t="s">
        <v>812</v>
      </c>
      <c r="P200" t="s">
        <v>291</v>
      </c>
      <c r="Q200" t="s">
        <v>118</v>
      </c>
      <c r="R200" t="s">
        <v>49</v>
      </c>
      <c r="S200" t="s">
        <v>54</v>
      </c>
      <c r="T200" t="s">
        <v>60</v>
      </c>
      <c r="U200" t="s">
        <v>105</v>
      </c>
      <c r="V200" t="s">
        <v>62</v>
      </c>
      <c r="W200">
        <v>3</v>
      </c>
      <c r="X200" t="s">
        <v>105</v>
      </c>
      <c r="Y200" t="s">
        <v>105</v>
      </c>
      <c r="Z200" t="s">
        <v>956</v>
      </c>
      <c r="AA200" t="s">
        <v>972</v>
      </c>
      <c r="AB200" t="s">
        <v>71</v>
      </c>
      <c r="AC200" t="s">
        <v>171</v>
      </c>
      <c r="AD200" t="s">
        <v>982</v>
      </c>
      <c r="AE200" t="s">
        <v>77</v>
      </c>
      <c r="AF200" t="s">
        <v>128</v>
      </c>
      <c r="AH200" t="s">
        <v>105</v>
      </c>
      <c r="AI200" t="s">
        <v>105</v>
      </c>
      <c r="AJ200" t="s">
        <v>105</v>
      </c>
      <c r="AK200" t="s">
        <v>108</v>
      </c>
      <c r="AL200" t="s">
        <v>1019</v>
      </c>
      <c r="AM200" t="s">
        <v>160</v>
      </c>
      <c r="AN200" t="s">
        <v>1033</v>
      </c>
      <c r="AO200" t="s">
        <v>1045</v>
      </c>
      <c r="AP200" t="s">
        <v>110</v>
      </c>
      <c r="AQ200" t="s">
        <v>108</v>
      </c>
      <c r="AR200" t="s">
        <v>89</v>
      </c>
      <c r="AS200" t="s">
        <v>292</v>
      </c>
      <c r="AT200" t="s">
        <v>108</v>
      </c>
      <c r="AU200" t="s">
        <v>108</v>
      </c>
      <c r="AZ200" t="s">
        <v>105</v>
      </c>
    </row>
    <row r="201" spans="1:52" ht="15">
      <c r="A201" t="s">
        <v>175</v>
      </c>
      <c r="B201" t="s">
        <v>176</v>
      </c>
      <c r="C201" t="s">
        <v>290</v>
      </c>
      <c r="D201">
        <v>37214</v>
      </c>
      <c r="E201" t="s">
        <v>122</v>
      </c>
      <c r="F201" t="s">
        <v>115</v>
      </c>
      <c r="G201" t="s">
        <v>102</v>
      </c>
      <c r="H201" t="s">
        <v>103</v>
      </c>
      <c r="I201" t="s">
        <v>156</v>
      </c>
      <c r="J201" t="s">
        <v>105</v>
      </c>
      <c r="K201" t="s">
        <v>39</v>
      </c>
      <c r="M201" t="s">
        <v>810</v>
      </c>
      <c r="O201" t="s">
        <v>177</v>
      </c>
      <c r="P201" t="s">
        <v>824</v>
      </c>
      <c r="Q201" t="s">
        <v>106</v>
      </c>
      <c r="R201" t="s">
        <v>53</v>
      </c>
      <c r="S201" t="s">
        <v>55</v>
      </c>
      <c r="T201" t="s">
        <v>876</v>
      </c>
      <c r="U201" t="s">
        <v>108</v>
      </c>
      <c r="V201" t="s">
        <v>62</v>
      </c>
      <c r="W201" t="s">
        <v>178</v>
      </c>
      <c r="X201" t="s">
        <v>108</v>
      </c>
      <c r="Y201" t="s">
        <v>105</v>
      </c>
      <c r="Z201" t="s">
        <v>898</v>
      </c>
      <c r="AA201" t="s">
        <v>969</v>
      </c>
      <c r="AB201" t="s">
        <v>70</v>
      </c>
      <c r="AC201" t="s">
        <v>119</v>
      </c>
      <c r="AD201" t="s">
        <v>979</v>
      </c>
      <c r="AE201" t="s">
        <v>77</v>
      </c>
      <c r="AF201" t="s">
        <v>40</v>
      </c>
      <c r="AG201" t="s">
        <v>179</v>
      </c>
      <c r="AH201" t="s">
        <v>105</v>
      </c>
      <c r="AI201" t="s">
        <v>105</v>
      </c>
      <c r="AJ201" t="s">
        <v>105</v>
      </c>
      <c r="AK201" t="s">
        <v>105</v>
      </c>
      <c r="AL201" t="s">
        <v>997</v>
      </c>
      <c r="AM201" t="s">
        <v>145</v>
      </c>
      <c r="AN201" t="s">
        <v>80</v>
      </c>
      <c r="AO201" t="s">
        <v>88</v>
      </c>
      <c r="AP201" t="s">
        <v>110</v>
      </c>
      <c r="AQ201" t="s">
        <v>108</v>
      </c>
      <c r="AT201" t="s">
        <v>108</v>
      </c>
      <c r="AU201" t="s">
        <v>105</v>
      </c>
      <c r="AV201" t="s">
        <v>1052</v>
      </c>
      <c r="AW201" t="s">
        <v>94</v>
      </c>
      <c r="AX201" t="s">
        <v>1056</v>
      </c>
      <c r="AY201" t="s">
        <v>108</v>
      </c>
      <c r="AZ201" t="s">
        <v>108</v>
      </c>
    </row>
    <row r="202" spans="1:52" ht="15">
      <c r="A202" t="s">
        <v>505</v>
      </c>
      <c r="B202" t="s">
        <v>241</v>
      </c>
      <c r="C202" t="s">
        <v>142</v>
      </c>
      <c r="D202">
        <v>78741</v>
      </c>
      <c r="E202" t="s">
        <v>143</v>
      </c>
      <c r="F202" t="s">
        <v>101</v>
      </c>
      <c r="G202" t="s">
        <v>155</v>
      </c>
      <c r="H202" t="s">
        <v>125</v>
      </c>
      <c r="I202" t="s">
        <v>156</v>
      </c>
      <c r="J202" t="s">
        <v>105</v>
      </c>
      <c r="K202" t="s">
        <v>796</v>
      </c>
      <c r="M202" t="s">
        <v>813</v>
      </c>
      <c r="O202" t="s">
        <v>584</v>
      </c>
      <c r="P202" t="s">
        <v>824</v>
      </c>
      <c r="Q202" t="s">
        <v>106</v>
      </c>
      <c r="R202" t="s">
        <v>838</v>
      </c>
      <c r="S202" t="s">
        <v>55</v>
      </c>
      <c r="U202" t="s">
        <v>105</v>
      </c>
      <c r="V202" t="s">
        <v>61</v>
      </c>
      <c r="W202">
        <v>1</v>
      </c>
      <c r="X202" t="s">
        <v>105</v>
      </c>
      <c r="Y202" t="s">
        <v>105</v>
      </c>
      <c r="Z202" t="s">
        <v>930</v>
      </c>
      <c r="AA202" t="s">
        <v>968</v>
      </c>
      <c r="AB202" t="s">
        <v>70</v>
      </c>
      <c r="AC202" t="s">
        <v>171</v>
      </c>
      <c r="AD202" t="s">
        <v>982</v>
      </c>
      <c r="AE202" t="s">
        <v>77</v>
      </c>
      <c r="AF202" t="s">
        <v>128</v>
      </c>
      <c r="AH202" t="s">
        <v>108</v>
      </c>
      <c r="AI202" t="s">
        <v>108</v>
      </c>
      <c r="AJ202" t="s">
        <v>105</v>
      </c>
      <c r="AK202" t="s">
        <v>108</v>
      </c>
      <c r="AL202" t="s">
        <v>79</v>
      </c>
      <c r="AM202" t="s">
        <v>160</v>
      </c>
      <c r="AN202" t="s">
        <v>1030</v>
      </c>
      <c r="AO202" t="s">
        <v>1045</v>
      </c>
      <c r="AP202" t="s">
        <v>161</v>
      </c>
      <c r="AQ202" t="s">
        <v>108</v>
      </c>
      <c r="AR202" t="s">
        <v>108</v>
      </c>
      <c r="AT202" t="s">
        <v>108</v>
      </c>
      <c r="AU202" t="s">
        <v>105</v>
      </c>
      <c r="AV202" t="s">
        <v>91</v>
      </c>
      <c r="AW202" t="s">
        <v>1053</v>
      </c>
      <c r="AX202" t="s">
        <v>1071</v>
      </c>
      <c r="AY202" t="s">
        <v>105</v>
      </c>
      <c r="AZ202" t="s">
        <v>108</v>
      </c>
    </row>
    <row r="203" spans="1:13" ht="15">
      <c r="A203" t="s">
        <v>229</v>
      </c>
      <c r="B203" t="s">
        <v>230</v>
      </c>
      <c r="C203" t="s">
        <v>142</v>
      </c>
      <c r="D203">
        <v>77401</v>
      </c>
      <c r="E203" t="s">
        <v>131</v>
      </c>
      <c r="F203" t="s">
        <v>123</v>
      </c>
      <c r="G203" t="s">
        <v>124</v>
      </c>
      <c r="H203" t="s">
        <v>103</v>
      </c>
      <c r="I203" t="s">
        <v>156</v>
      </c>
      <c r="J203" t="s">
        <v>105</v>
      </c>
      <c r="K203" t="s">
        <v>39</v>
      </c>
      <c r="M203" t="s">
        <v>44</v>
      </c>
    </row>
    <row r="204" spans="1:13" ht="15">
      <c r="A204" t="s">
        <v>261</v>
      </c>
      <c r="B204" t="s">
        <v>262</v>
      </c>
      <c r="C204" t="s">
        <v>142</v>
      </c>
      <c r="D204">
        <v>77833</v>
      </c>
      <c r="E204" t="s">
        <v>114</v>
      </c>
      <c r="F204" t="s">
        <v>115</v>
      </c>
      <c r="G204" t="s">
        <v>102</v>
      </c>
      <c r="H204" t="s">
        <v>133</v>
      </c>
      <c r="I204" t="s">
        <v>116</v>
      </c>
      <c r="J204" t="s">
        <v>105</v>
      </c>
      <c r="K204" t="s">
        <v>37</v>
      </c>
      <c r="M204" t="s">
        <v>813</v>
      </c>
    </row>
    <row r="205" spans="1:21" ht="15">
      <c r="A205" t="s">
        <v>652</v>
      </c>
      <c r="B205" t="s">
        <v>653</v>
      </c>
      <c r="C205" t="s">
        <v>142</v>
      </c>
      <c r="D205">
        <v>79901</v>
      </c>
      <c r="E205" t="s">
        <v>131</v>
      </c>
      <c r="F205" t="s">
        <v>101</v>
      </c>
      <c r="G205" t="s">
        <v>155</v>
      </c>
      <c r="H205" t="s">
        <v>133</v>
      </c>
      <c r="I205" t="s">
        <v>156</v>
      </c>
      <c r="J205" t="s">
        <v>105</v>
      </c>
      <c r="K205" t="s">
        <v>37</v>
      </c>
      <c r="M205" t="s">
        <v>813</v>
      </c>
      <c r="O205" t="s">
        <v>654</v>
      </c>
      <c r="P205" t="s">
        <v>46</v>
      </c>
      <c r="Q205" t="s">
        <v>118</v>
      </c>
      <c r="R205" t="s">
        <v>53</v>
      </c>
      <c r="S205" t="s">
        <v>861</v>
      </c>
      <c r="T205" t="s">
        <v>60</v>
      </c>
      <c r="U205" t="s">
        <v>105</v>
      </c>
    </row>
    <row r="206" spans="1:52" ht="15">
      <c r="A206" t="s">
        <v>490</v>
      </c>
      <c r="B206" t="s">
        <v>423</v>
      </c>
      <c r="C206" t="s">
        <v>142</v>
      </c>
      <c r="D206">
        <v>76110</v>
      </c>
      <c r="E206" t="s">
        <v>114</v>
      </c>
      <c r="F206" t="s">
        <v>101</v>
      </c>
      <c r="G206" t="s">
        <v>155</v>
      </c>
      <c r="H206" t="s">
        <v>133</v>
      </c>
      <c r="I206" t="s">
        <v>156</v>
      </c>
      <c r="J206" t="s">
        <v>105</v>
      </c>
      <c r="K206" t="s">
        <v>794</v>
      </c>
      <c r="L206" t="s">
        <v>1090</v>
      </c>
      <c r="M206" t="s">
        <v>1107</v>
      </c>
      <c r="N206" t="s">
        <v>1111</v>
      </c>
      <c r="O206" t="s">
        <v>490</v>
      </c>
      <c r="P206" t="s">
        <v>830</v>
      </c>
      <c r="Q206" t="s">
        <v>118</v>
      </c>
      <c r="R206" t="s">
        <v>843</v>
      </c>
      <c r="S206" t="s">
        <v>55</v>
      </c>
      <c r="T206" t="s">
        <v>870</v>
      </c>
      <c r="U206" t="s">
        <v>108</v>
      </c>
      <c r="V206" t="s">
        <v>888</v>
      </c>
      <c r="W206">
        <v>1</v>
      </c>
      <c r="X206" t="s">
        <v>105</v>
      </c>
      <c r="Y206" t="s">
        <v>105</v>
      </c>
      <c r="Z206" t="s">
        <v>937</v>
      </c>
      <c r="AA206" t="s">
        <v>975</v>
      </c>
      <c r="AB206" t="s">
        <v>71</v>
      </c>
      <c r="AC206" t="s">
        <v>171</v>
      </c>
      <c r="AD206" t="s">
        <v>984</v>
      </c>
      <c r="AE206" t="s">
        <v>989</v>
      </c>
      <c r="AF206" t="s">
        <v>40</v>
      </c>
      <c r="AG206" t="s">
        <v>491</v>
      </c>
      <c r="AH206" t="s">
        <v>105</v>
      </c>
      <c r="AI206" t="s">
        <v>105</v>
      </c>
      <c r="AJ206" t="s">
        <v>105</v>
      </c>
      <c r="AK206" t="s">
        <v>108</v>
      </c>
      <c r="AL206" t="s">
        <v>1001</v>
      </c>
      <c r="AM206" s="5">
        <v>2</v>
      </c>
      <c r="AN206" t="s">
        <v>1031</v>
      </c>
      <c r="AO206" t="s">
        <v>1045</v>
      </c>
      <c r="AP206" t="s">
        <v>492</v>
      </c>
      <c r="AQ206" t="s">
        <v>105</v>
      </c>
      <c r="AR206" t="s">
        <v>108</v>
      </c>
      <c r="AT206" t="s">
        <v>105</v>
      </c>
      <c r="AU206" t="s">
        <v>105</v>
      </c>
      <c r="AV206" t="s">
        <v>1049</v>
      </c>
      <c r="AW206" t="s">
        <v>1053</v>
      </c>
      <c r="AX206" t="s">
        <v>1064</v>
      </c>
      <c r="AY206" t="s">
        <v>108</v>
      </c>
      <c r="AZ206" t="s">
        <v>105</v>
      </c>
    </row>
    <row r="207" spans="1:13" ht="15">
      <c r="A207" t="s">
        <v>320</v>
      </c>
      <c r="B207" t="s">
        <v>321</v>
      </c>
      <c r="C207" t="s">
        <v>142</v>
      </c>
      <c r="D207">
        <v>78633</v>
      </c>
      <c r="E207" t="s">
        <v>114</v>
      </c>
      <c r="F207" t="s">
        <v>101</v>
      </c>
      <c r="G207" t="s">
        <v>124</v>
      </c>
      <c r="H207" t="s">
        <v>133</v>
      </c>
      <c r="I207" t="s">
        <v>104</v>
      </c>
      <c r="J207" t="s">
        <v>105</v>
      </c>
      <c r="K207" t="s">
        <v>38</v>
      </c>
      <c r="M207" t="s">
        <v>42</v>
      </c>
    </row>
    <row r="208" spans="1:10" ht="15">
      <c r="A208" t="s">
        <v>334</v>
      </c>
      <c r="B208" t="s">
        <v>335</v>
      </c>
      <c r="C208" t="s">
        <v>142</v>
      </c>
      <c r="D208">
        <v>78550</v>
      </c>
      <c r="E208" t="s">
        <v>100</v>
      </c>
      <c r="F208" t="s">
        <v>123</v>
      </c>
      <c r="G208" t="s">
        <v>124</v>
      </c>
      <c r="H208" t="s">
        <v>133</v>
      </c>
      <c r="I208" t="s">
        <v>104</v>
      </c>
      <c r="J208" t="s">
        <v>105</v>
      </c>
    </row>
    <row r="209" spans="1:13" ht="15">
      <c r="A209" t="s">
        <v>302</v>
      </c>
      <c r="B209" t="s">
        <v>303</v>
      </c>
      <c r="C209" t="s">
        <v>142</v>
      </c>
      <c r="D209">
        <v>78501</v>
      </c>
      <c r="E209" t="s">
        <v>122</v>
      </c>
      <c r="F209" t="s">
        <v>123</v>
      </c>
      <c r="G209" t="s">
        <v>155</v>
      </c>
      <c r="H209" t="s">
        <v>125</v>
      </c>
      <c r="I209" t="s">
        <v>156</v>
      </c>
      <c r="J209" t="s">
        <v>105</v>
      </c>
      <c r="K209" t="s">
        <v>37</v>
      </c>
      <c r="M209" t="s">
        <v>44</v>
      </c>
    </row>
    <row r="210" spans="1:52" ht="15">
      <c r="A210" t="s">
        <v>222</v>
      </c>
      <c r="B210" t="s">
        <v>223</v>
      </c>
      <c r="C210" t="s">
        <v>142</v>
      </c>
      <c r="D210">
        <v>77058</v>
      </c>
      <c r="E210" t="s">
        <v>169</v>
      </c>
      <c r="F210" t="s">
        <v>115</v>
      </c>
      <c r="G210" t="s">
        <v>102</v>
      </c>
      <c r="H210" t="s">
        <v>103</v>
      </c>
      <c r="I210" t="s">
        <v>104</v>
      </c>
      <c r="J210" t="s">
        <v>105</v>
      </c>
      <c r="K210" t="s">
        <v>37</v>
      </c>
      <c r="M210" t="s">
        <v>810</v>
      </c>
      <c r="Q210" t="s">
        <v>118</v>
      </c>
      <c r="R210" t="s">
        <v>52</v>
      </c>
      <c r="S210" t="s">
        <v>861</v>
      </c>
      <c r="T210" t="s">
        <v>60</v>
      </c>
      <c r="U210" t="s">
        <v>108</v>
      </c>
      <c r="V210" t="s">
        <v>61</v>
      </c>
      <c r="W210">
        <v>2</v>
      </c>
      <c r="X210" t="s">
        <v>105</v>
      </c>
      <c r="Y210" t="s">
        <v>105</v>
      </c>
      <c r="Z210" t="s">
        <v>896</v>
      </c>
      <c r="AA210" t="s">
        <v>66</v>
      </c>
      <c r="AB210" t="s">
        <v>70</v>
      </c>
      <c r="AC210" t="s">
        <v>119</v>
      </c>
      <c r="AD210" t="s">
        <v>980</v>
      </c>
      <c r="AE210" t="s">
        <v>77</v>
      </c>
      <c r="AF210" t="s">
        <v>109</v>
      </c>
      <c r="AH210" t="s">
        <v>108</v>
      </c>
      <c r="AI210" t="s">
        <v>108</v>
      </c>
      <c r="AJ210" t="s">
        <v>105</v>
      </c>
      <c r="AK210" t="s">
        <v>105</v>
      </c>
      <c r="AL210" t="s">
        <v>998</v>
      </c>
      <c r="AM210" t="s">
        <v>145</v>
      </c>
      <c r="AN210" t="s">
        <v>1024</v>
      </c>
      <c r="AO210" t="s">
        <v>1045</v>
      </c>
      <c r="AP210" t="s">
        <v>110</v>
      </c>
      <c r="AQ210" t="s">
        <v>108</v>
      </c>
      <c r="AR210" t="s">
        <v>108</v>
      </c>
      <c r="AT210" t="s">
        <v>108</v>
      </c>
      <c r="AU210" t="s">
        <v>108</v>
      </c>
      <c r="AZ210" t="s">
        <v>105</v>
      </c>
    </row>
    <row r="211" spans="1:13" ht="15">
      <c r="A211" t="s">
        <v>418</v>
      </c>
      <c r="B211" t="s">
        <v>419</v>
      </c>
      <c r="C211" t="s">
        <v>142</v>
      </c>
      <c r="D211">
        <v>78233</v>
      </c>
      <c r="E211" t="s">
        <v>122</v>
      </c>
      <c r="F211" t="s">
        <v>101</v>
      </c>
      <c r="G211" t="s">
        <v>155</v>
      </c>
      <c r="H211" t="s">
        <v>125</v>
      </c>
      <c r="I211" t="s">
        <v>104</v>
      </c>
      <c r="J211" t="s">
        <v>105</v>
      </c>
      <c r="M211" t="s">
        <v>813</v>
      </c>
    </row>
    <row r="212" spans="1:10" ht="15">
      <c r="A212" t="s">
        <v>451</v>
      </c>
      <c r="B212" t="s">
        <v>419</v>
      </c>
      <c r="C212" t="s">
        <v>142</v>
      </c>
      <c r="D212">
        <v>78201</v>
      </c>
      <c r="E212" t="s">
        <v>131</v>
      </c>
      <c r="F212" t="s">
        <v>101</v>
      </c>
      <c r="G212" t="s">
        <v>155</v>
      </c>
      <c r="H212" t="s">
        <v>133</v>
      </c>
      <c r="I212" t="s">
        <v>156</v>
      </c>
      <c r="J212" t="s">
        <v>105</v>
      </c>
    </row>
    <row r="213" spans="1:10" ht="15">
      <c r="A213" t="s">
        <v>257</v>
      </c>
      <c r="B213" t="s">
        <v>141</v>
      </c>
      <c r="C213" t="s">
        <v>142</v>
      </c>
      <c r="D213">
        <v>78154</v>
      </c>
      <c r="E213" t="s">
        <v>122</v>
      </c>
      <c r="F213" t="s">
        <v>101</v>
      </c>
      <c r="G213" t="s">
        <v>155</v>
      </c>
      <c r="H213" t="s">
        <v>125</v>
      </c>
      <c r="I213" t="s">
        <v>156</v>
      </c>
      <c r="J213" t="s">
        <v>105</v>
      </c>
    </row>
    <row r="214" spans="1:52" ht="15">
      <c r="A214" t="s">
        <v>140</v>
      </c>
      <c r="B214" t="s">
        <v>141</v>
      </c>
      <c r="C214" t="s">
        <v>142</v>
      </c>
      <c r="D214">
        <v>78154</v>
      </c>
      <c r="E214" t="s">
        <v>143</v>
      </c>
      <c r="F214" t="s">
        <v>123</v>
      </c>
      <c r="G214" t="s">
        <v>102</v>
      </c>
      <c r="H214" t="s">
        <v>103</v>
      </c>
      <c r="I214" t="s">
        <v>104</v>
      </c>
      <c r="J214" t="s">
        <v>105</v>
      </c>
      <c r="K214" t="s">
        <v>796</v>
      </c>
      <c r="M214" t="s">
        <v>813</v>
      </c>
      <c r="O214" t="s">
        <v>144</v>
      </c>
      <c r="P214" t="s">
        <v>48</v>
      </c>
      <c r="Q214" t="s">
        <v>127</v>
      </c>
      <c r="R214" t="s">
        <v>833</v>
      </c>
      <c r="S214" t="s">
        <v>859</v>
      </c>
      <c r="T214" t="s">
        <v>60</v>
      </c>
      <c r="U214" t="s">
        <v>108</v>
      </c>
      <c r="V214" t="s">
        <v>881</v>
      </c>
      <c r="W214">
        <v>1</v>
      </c>
      <c r="X214" t="s">
        <v>108</v>
      </c>
      <c r="Y214" t="s">
        <v>105</v>
      </c>
      <c r="Z214" t="s">
        <v>899</v>
      </c>
      <c r="AA214" t="s">
        <v>963</v>
      </c>
      <c r="AB214" t="s">
        <v>70</v>
      </c>
      <c r="AC214" t="s">
        <v>119</v>
      </c>
      <c r="AD214" t="s">
        <v>984</v>
      </c>
      <c r="AE214" t="s">
        <v>990</v>
      </c>
      <c r="AF214" t="s">
        <v>128</v>
      </c>
      <c r="AH214" t="s">
        <v>108</v>
      </c>
      <c r="AI214" t="s">
        <v>108</v>
      </c>
      <c r="AJ214" t="s">
        <v>108</v>
      </c>
      <c r="AK214" t="s">
        <v>108</v>
      </c>
      <c r="AL214" t="s">
        <v>79</v>
      </c>
      <c r="AM214" t="s">
        <v>145</v>
      </c>
      <c r="AN214" t="s">
        <v>80</v>
      </c>
      <c r="AO214" t="s">
        <v>88</v>
      </c>
      <c r="AP214" t="s">
        <v>110</v>
      </c>
      <c r="AQ214" t="s">
        <v>108</v>
      </c>
      <c r="AR214" t="s">
        <v>108</v>
      </c>
      <c r="AT214" t="s">
        <v>108</v>
      </c>
      <c r="AU214" t="s">
        <v>105</v>
      </c>
      <c r="AV214" t="s">
        <v>1050</v>
      </c>
      <c r="AW214" t="s">
        <v>1053</v>
      </c>
      <c r="AX214" t="s">
        <v>1056</v>
      </c>
      <c r="AY214" t="s">
        <v>108</v>
      </c>
      <c r="AZ214" t="s">
        <v>108</v>
      </c>
    </row>
    <row r="215" spans="1:52" ht="15">
      <c r="A215" t="s">
        <v>603</v>
      </c>
      <c r="B215" t="s">
        <v>604</v>
      </c>
      <c r="C215" t="s">
        <v>142</v>
      </c>
      <c r="D215">
        <v>77396</v>
      </c>
      <c r="E215" t="s">
        <v>100</v>
      </c>
      <c r="F215" t="s">
        <v>123</v>
      </c>
      <c r="G215" t="s">
        <v>155</v>
      </c>
      <c r="H215" t="s">
        <v>133</v>
      </c>
      <c r="I215" t="s">
        <v>104</v>
      </c>
      <c r="J215" t="s">
        <v>105</v>
      </c>
      <c r="K215" t="s">
        <v>1087</v>
      </c>
      <c r="L215" t="s">
        <v>605</v>
      </c>
      <c r="M215" t="s">
        <v>810</v>
      </c>
      <c r="O215" t="s">
        <v>603</v>
      </c>
      <c r="P215" t="s">
        <v>46</v>
      </c>
      <c r="Q215" t="s">
        <v>106</v>
      </c>
      <c r="R215" t="s">
        <v>842</v>
      </c>
      <c r="S215" t="s">
        <v>858</v>
      </c>
      <c r="T215" t="s">
        <v>876</v>
      </c>
      <c r="U215" t="s">
        <v>105</v>
      </c>
      <c r="V215" t="s">
        <v>882</v>
      </c>
      <c r="W215">
        <v>1</v>
      </c>
      <c r="X215" t="s">
        <v>108</v>
      </c>
      <c r="Y215" t="s">
        <v>105</v>
      </c>
      <c r="Z215" t="s">
        <v>957</v>
      </c>
      <c r="AA215" t="s">
        <v>972</v>
      </c>
      <c r="AB215" t="s">
        <v>71</v>
      </c>
      <c r="AC215" t="s">
        <v>119</v>
      </c>
      <c r="AD215" t="s">
        <v>982</v>
      </c>
      <c r="AE215" t="s">
        <v>77</v>
      </c>
      <c r="AF215" t="s">
        <v>109</v>
      </c>
      <c r="AH215" t="s">
        <v>108</v>
      </c>
      <c r="AI215" t="s">
        <v>105</v>
      </c>
      <c r="AJ215" t="s">
        <v>108</v>
      </c>
      <c r="AK215" t="s">
        <v>108</v>
      </c>
      <c r="AL215" t="s">
        <v>1010</v>
      </c>
      <c r="AM215" t="s">
        <v>145</v>
      </c>
      <c r="AN215" t="s">
        <v>1030</v>
      </c>
      <c r="AO215" t="s">
        <v>1045</v>
      </c>
      <c r="AQ215" t="s">
        <v>108</v>
      </c>
      <c r="AT215" t="s">
        <v>108</v>
      </c>
      <c r="AU215" t="s">
        <v>108</v>
      </c>
      <c r="AZ215" t="s">
        <v>105</v>
      </c>
    </row>
    <row r="216" spans="1:52" ht="15">
      <c r="A216" t="s">
        <v>572</v>
      </c>
      <c r="B216" t="s">
        <v>573</v>
      </c>
      <c r="C216" t="s">
        <v>142</v>
      </c>
      <c r="D216">
        <v>77598</v>
      </c>
      <c r="E216" t="s">
        <v>100</v>
      </c>
      <c r="F216" t="s">
        <v>123</v>
      </c>
      <c r="G216" t="s">
        <v>102</v>
      </c>
      <c r="H216" t="s">
        <v>103</v>
      </c>
      <c r="I216" t="s">
        <v>104</v>
      </c>
      <c r="J216" t="s">
        <v>105</v>
      </c>
      <c r="K216" t="s">
        <v>37</v>
      </c>
      <c r="M216" t="s">
        <v>807</v>
      </c>
      <c r="O216" t="s">
        <v>574</v>
      </c>
      <c r="P216" t="s">
        <v>823</v>
      </c>
      <c r="Q216" t="s">
        <v>106</v>
      </c>
      <c r="R216" t="s">
        <v>841</v>
      </c>
      <c r="S216" t="s">
        <v>856</v>
      </c>
      <c r="T216" t="s">
        <v>876</v>
      </c>
      <c r="U216" t="s">
        <v>108</v>
      </c>
      <c r="V216" t="s">
        <v>62</v>
      </c>
      <c r="W216">
        <v>4</v>
      </c>
      <c r="X216" t="s">
        <v>108</v>
      </c>
      <c r="Y216" t="s">
        <v>105</v>
      </c>
      <c r="Z216" t="s">
        <v>958</v>
      </c>
      <c r="AA216" t="s">
        <v>968</v>
      </c>
      <c r="AB216" t="s">
        <v>70</v>
      </c>
      <c r="AC216" t="s">
        <v>119</v>
      </c>
      <c r="AD216" t="s">
        <v>984</v>
      </c>
      <c r="AE216" t="s">
        <v>989</v>
      </c>
      <c r="AF216" t="s">
        <v>128</v>
      </c>
      <c r="AH216" t="s">
        <v>108</v>
      </c>
      <c r="AI216" t="s">
        <v>105</v>
      </c>
      <c r="AJ216" t="s">
        <v>108</v>
      </c>
      <c r="AK216" t="s">
        <v>108</v>
      </c>
      <c r="AL216" t="s">
        <v>79</v>
      </c>
      <c r="AM216" t="s">
        <v>145</v>
      </c>
      <c r="AN216" t="s">
        <v>1030</v>
      </c>
      <c r="AO216" t="s">
        <v>1046</v>
      </c>
      <c r="AP216" t="s">
        <v>110</v>
      </c>
      <c r="AQ216" t="s">
        <v>108</v>
      </c>
      <c r="AT216" t="s">
        <v>108</v>
      </c>
      <c r="AU216" t="s">
        <v>105</v>
      </c>
      <c r="AV216" t="s">
        <v>92</v>
      </c>
      <c r="AW216" t="s">
        <v>1053</v>
      </c>
      <c r="AX216" t="s">
        <v>1065</v>
      </c>
      <c r="AY216" t="s">
        <v>108</v>
      </c>
      <c r="AZ216" t="s">
        <v>108</v>
      </c>
    </row>
    <row r="217" spans="1:13" ht="15">
      <c r="A217" t="s">
        <v>473</v>
      </c>
      <c r="B217" t="s">
        <v>474</v>
      </c>
      <c r="C217" t="s">
        <v>271</v>
      </c>
      <c r="D217">
        <v>22201</v>
      </c>
      <c r="E217" t="s">
        <v>114</v>
      </c>
      <c r="F217" t="s">
        <v>115</v>
      </c>
      <c r="G217" t="s">
        <v>124</v>
      </c>
      <c r="H217" t="s">
        <v>103</v>
      </c>
      <c r="I217" t="s">
        <v>156</v>
      </c>
      <c r="J217" t="s">
        <v>105</v>
      </c>
      <c r="K217" t="s">
        <v>38</v>
      </c>
      <c r="M217" t="s">
        <v>815</v>
      </c>
    </row>
    <row r="218" spans="1:52" ht="15">
      <c r="A218" t="s">
        <v>199</v>
      </c>
      <c r="B218" t="s">
        <v>200</v>
      </c>
      <c r="C218" t="s">
        <v>271</v>
      </c>
      <c r="D218">
        <v>23323</v>
      </c>
      <c r="E218" t="s">
        <v>131</v>
      </c>
      <c r="F218" t="s">
        <v>115</v>
      </c>
      <c r="G218" t="s">
        <v>102</v>
      </c>
      <c r="H218" t="s">
        <v>103</v>
      </c>
      <c r="I218" t="s">
        <v>156</v>
      </c>
      <c r="J218" t="s">
        <v>105</v>
      </c>
      <c r="K218" t="s">
        <v>37</v>
      </c>
      <c r="M218" t="s">
        <v>41</v>
      </c>
      <c r="O218" t="s">
        <v>201</v>
      </c>
      <c r="P218" t="s">
        <v>46</v>
      </c>
      <c r="Q218" t="s">
        <v>127</v>
      </c>
      <c r="R218" t="s">
        <v>49</v>
      </c>
      <c r="S218" t="s">
        <v>54</v>
      </c>
      <c r="T218" t="s">
        <v>58</v>
      </c>
      <c r="U218" t="s">
        <v>105</v>
      </c>
      <c r="V218" t="s">
        <v>61</v>
      </c>
      <c r="W218">
        <v>1</v>
      </c>
      <c r="X218" t="s">
        <v>105</v>
      </c>
      <c r="Y218" t="s">
        <v>105</v>
      </c>
      <c r="Z218" t="s">
        <v>64</v>
      </c>
      <c r="AA218" t="s">
        <v>66</v>
      </c>
      <c r="AB218" t="s">
        <v>70</v>
      </c>
      <c r="AC218" t="s">
        <v>119</v>
      </c>
      <c r="AD218" t="s">
        <v>73</v>
      </c>
      <c r="AE218" t="s">
        <v>76</v>
      </c>
      <c r="AF218" t="s">
        <v>109</v>
      </c>
      <c r="AH218" t="s">
        <v>105</v>
      </c>
      <c r="AI218" t="s">
        <v>105</v>
      </c>
      <c r="AJ218" t="s">
        <v>105</v>
      </c>
      <c r="AK218" t="s">
        <v>105</v>
      </c>
      <c r="AL218" t="s">
        <v>78</v>
      </c>
      <c r="AM218" t="s">
        <v>145</v>
      </c>
      <c r="AN218" t="s">
        <v>80</v>
      </c>
      <c r="AO218" t="s">
        <v>85</v>
      </c>
      <c r="AP218" t="s">
        <v>161</v>
      </c>
      <c r="AQ218" t="s">
        <v>105</v>
      </c>
      <c r="AR218" t="s">
        <v>108</v>
      </c>
      <c r="AT218" t="s">
        <v>105</v>
      </c>
      <c r="AU218" t="s">
        <v>105</v>
      </c>
      <c r="AV218" t="s">
        <v>90</v>
      </c>
      <c r="AW218" t="s">
        <v>93</v>
      </c>
      <c r="AX218" t="s">
        <v>95</v>
      </c>
      <c r="AY218" t="s">
        <v>105</v>
      </c>
      <c r="AZ218" t="s">
        <v>105</v>
      </c>
    </row>
    <row r="219" spans="1:13" ht="15">
      <c r="A219" t="s">
        <v>636</v>
      </c>
      <c r="B219" t="s">
        <v>637</v>
      </c>
      <c r="C219" t="s">
        <v>271</v>
      </c>
      <c r="D219">
        <v>24073</v>
      </c>
      <c r="E219" t="s">
        <v>143</v>
      </c>
      <c r="F219" t="s">
        <v>115</v>
      </c>
      <c r="G219" t="s">
        <v>102</v>
      </c>
      <c r="H219" t="s">
        <v>133</v>
      </c>
      <c r="I219" t="s">
        <v>116</v>
      </c>
      <c r="J219" t="s">
        <v>105</v>
      </c>
      <c r="K219" t="s">
        <v>39</v>
      </c>
      <c r="M219" t="s">
        <v>44</v>
      </c>
    </row>
    <row r="220" spans="1:13" ht="15">
      <c r="A220" t="s">
        <v>480</v>
      </c>
      <c r="B220" t="s">
        <v>481</v>
      </c>
      <c r="C220" t="s">
        <v>271</v>
      </c>
      <c r="D220">
        <v>22827</v>
      </c>
      <c r="E220" t="s">
        <v>100</v>
      </c>
      <c r="F220" t="s">
        <v>115</v>
      </c>
      <c r="G220" t="s">
        <v>102</v>
      </c>
      <c r="H220" t="s">
        <v>103</v>
      </c>
      <c r="I220" t="s">
        <v>116</v>
      </c>
      <c r="J220" t="s">
        <v>105</v>
      </c>
      <c r="K220" t="s">
        <v>39</v>
      </c>
      <c r="M220" t="s">
        <v>43</v>
      </c>
    </row>
    <row r="221" spans="1:13" ht="15">
      <c r="A221" t="s">
        <v>642</v>
      </c>
      <c r="B221" t="s">
        <v>643</v>
      </c>
      <c r="C221" t="s">
        <v>271</v>
      </c>
      <c r="D221">
        <v>23225</v>
      </c>
      <c r="E221" t="s">
        <v>122</v>
      </c>
      <c r="F221" t="s">
        <v>123</v>
      </c>
      <c r="G221" t="s">
        <v>102</v>
      </c>
      <c r="H221" t="s">
        <v>133</v>
      </c>
      <c r="I221" t="s">
        <v>104</v>
      </c>
      <c r="J221" t="s">
        <v>105</v>
      </c>
      <c r="K221" t="s">
        <v>39</v>
      </c>
      <c r="M221" t="s">
        <v>805</v>
      </c>
    </row>
    <row r="222" spans="1:13" ht="15">
      <c r="A222" t="s">
        <v>455</v>
      </c>
      <c r="B222" t="s">
        <v>456</v>
      </c>
      <c r="C222" t="s">
        <v>271</v>
      </c>
      <c r="D222">
        <v>23063</v>
      </c>
      <c r="E222" t="s">
        <v>169</v>
      </c>
      <c r="F222" t="s">
        <v>115</v>
      </c>
      <c r="G222" t="s">
        <v>102</v>
      </c>
      <c r="H222" t="s">
        <v>103</v>
      </c>
      <c r="I222" t="s">
        <v>104</v>
      </c>
      <c r="J222" t="s">
        <v>105</v>
      </c>
      <c r="K222" t="s">
        <v>37</v>
      </c>
      <c r="M222" t="s">
        <v>44</v>
      </c>
    </row>
    <row r="223" spans="1:31" ht="15">
      <c r="A223" t="s">
        <v>167</v>
      </c>
      <c r="B223" t="s">
        <v>168</v>
      </c>
      <c r="C223" t="s">
        <v>271</v>
      </c>
      <c r="D223">
        <v>22473</v>
      </c>
      <c r="E223" t="s">
        <v>169</v>
      </c>
      <c r="F223" t="s">
        <v>115</v>
      </c>
      <c r="G223" t="s">
        <v>102</v>
      </c>
      <c r="H223" t="s">
        <v>103</v>
      </c>
      <c r="I223" t="s">
        <v>116</v>
      </c>
      <c r="J223" t="s">
        <v>105</v>
      </c>
      <c r="K223" t="s">
        <v>1087</v>
      </c>
      <c r="L223" t="s">
        <v>170</v>
      </c>
      <c r="M223" t="s">
        <v>814</v>
      </c>
      <c r="Q223" t="s">
        <v>106</v>
      </c>
      <c r="S223" t="s">
        <v>869</v>
      </c>
      <c r="T223" t="s">
        <v>60</v>
      </c>
      <c r="U223" t="s">
        <v>105</v>
      </c>
      <c r="V223" t="s">
        <v>62</v>
      </c>
      <c r="W223">
        <v>3</v>
      </c>
      <c r="X223" t="s">
        <v>105</v>
      </c>
      <c r="Y223" t="s">
        <v>105</v>
      </c>
      <c r="Z223" t="s">
        <v>934</v>
      </c>
      <c r="AA223" t="s">
        <v>964</v>
      </c>
      <c r="AB223" t="s">
        <v>977</v>
      </c>
      <c r="AC223" t="s">
        <v>171</v>
      </c>
      <c r="AD223" t="s">
        <v>981</v>
      </c>
      <c r="AE223" t="s">
        <v>992</v>
      </c>
    </row>
    <row r="224" spans="1:52" ht="15">
      <c r="A224" t="s">
        <v>269</v>
      </c>
      <c r="B224" t="s">
        <v>270</v>
      </c>
      <c r="C224" t="s">
        <v>271</v>
      </c>
      <c r="D224">
        <v>22727</v>
      </c>
      <c r="E224" t="s">
        <v>114</v>
      </c>
      <c r="F224" t="s">
        <v>115</v>
      </c>
      <c r="G224" t="s">
        <v>102</v>
      </c>
      <c r="H224" t="s">
        <v>133</v>
      </c>
      <c r="I224" t="s">
        <v>116</v>
      </c>
      <c r="J224" t="s">
        <v>105</v>
      </c>
      <c r="K224" t="s">
        <v>1087</v>
      </c>
      <c r="L224" t="s">
        <v>272</v>
      </c>
      <c r="M224" t="s">
        <v>42</v>
      </c>
      <c r="O224" t="s">
        <v>273</v>
      </c>
      <c r="P224" t="s">
        <v>47</v>
      </c>
      <c r="Q224" t="s">
        <v>106</v>
      </c>
      <c r="R224" t="s">
        <v>274</v>
      </c>
      <c r="S224" t="s">
        <v>857</v>
      </c>
      <c r="U224" t="s">
        <v>105</v>
      </c>
      <c r="V224" t="s">
        <v>62</v>
      </c>
      <c r="W224">
        <v>2</v>
      </c>
      <c r="X224" t="s">
        <v>108</v>
      </c>
      <c r="Y224" t="s">
        <v>105</v>
      </c>
      <c r="Z224" t="s">
        <v>959</v>
      </c>
      <c r="AB224" t="s">
        <v>70</v>
      </c>
      <c r="AC224" t="s">
        <v>119</v>
      </c>
      <c r="AE224" t="s">
        <v>76</v>
      </c>
      <c r="AF224" t="s">
        <v>128</v>
      </c>
      <c r="AH224" t="s">
        <v>105</v>
      </c>
      <c r="AI224" t="s">
        <v>108</v>
      </c>
      <c r="AJ224" t="s">
        <v>108</v>
      </c>
      <c r="AK224" t="s">
        <v>108</v>
      </c>
      <c r="AL224" t="s">
        <v>999</v>
      </c>
      <c r="AM224" t="s">
        <v>145</v>
      </c>
      <c r="AN224" t="s">
        <v>1020</v>
      </c>
      <c r="AO224" t="s">
        <v>88</v>
      </c>
      <c r="AP224" t="s">
        <v>110</v>
      </c>
      <c r="AQ224" t="s">
        <v>108</v>
      </c>
      <c r="AR224" t="s">
        <v>108</v>
      </c>
      <c r="AT224" t="s">
        <v>108</v>
      </c>
      <c r="AU224" t="s">
        <v>108</v>
      </c>
      <c r="AZ224" t="s">
        <v>108</v>
      </c>
    </row>
    <row r="225" spans="1:10" ht="15">
      <c r="A225" t="s">
        <v>475</v>
      </c>
      <c r="B225" t="s">
        <v>494</v>
      </c>
      <c r="C225" t="s">
        <v>271</v>
      </c>
      <c r="D225">
        <v>24122</v>
      </c>
      <c r="E225" t="s">
        <v>169</v>
      </c>
      <c r="F225" t="s">
        <v>115</v>
      </c>
      <c r="G225" t="s">
        <v>102</v>
      </c>
      <c r="H225" t="s">
        <v>103</v>
      </c>
      <c r="I225" t="s">
        <v>116</v>
      </c>
      <c r="J225" t="s">
        <v>105</v>
      </c>
    </row>
    <row r="226" spans="1:52" ht="15">
      <c r="A226" t="s">
        <v>476</v>
      </c>
      <c r="B226" t="s">
        <v>477</v>
      </c>
      <c r="C226" t="s">
        <v>271</v>
      </c>
      <c r="D226">
        <v>23704</v>
      </c>
      <c r="E226" t="s">
        <v>131</v>
      </c>
      <c r="F226" t="s">
        <v>132</v>
      </c>
      <c r="G226" t="s">
        <v>124</v>
      </c>
      <c r="H226" t="s">
        <v>103</v>
      </c>
      <c r="I226" t="s">
        <v>156</v>
      </c>
      <c r="J226" t="s">
        <v>105</v>
      </c>
      <c r="K226" t="s">
        <v>37</v>
      </c>
      <c r="L226" t="s">
        <v>1091</v>
      </c>
      <c r="M226" t="s">
        <v>821</v>
      </c>
      <c r="O226" t="s">
        <v>478</v>
      </c>
      <c r="P226" t="s">
        <v>479</v>
      </c>
      <c r="Q226" t="s">
        <v>127</v>
      </c>
      <c r="R226" t="s">
        <v>833</v>
      </c>
      <c r="S226" t="s">
        <v>55</v>
      </c>
      <c r="T226" t="s">
        <v>60</v>
      </c>
      <c r="U226" t="s">
        <v>108</v>
      </c>
      <c r="V226" t="s">
        <v>62</v>
      </c>
      <c r="W226">
        <v>2</v>
      </c>
      <c r="X226" t="s">
        <v>108</v>
      </c>
      <c r="Y226" t="s">
        <v>105</v>
      </c>
      <c r="Z226" t="s">
        <v>911</v>
      </c>
      <c r="AA226" t="s">
        <v>66</v>
      </c>
      <c r="AB226" t="s">
        <v>70</v>
      </c>
      <c r="AC226" t="s">
        <v>119</v>
      </c>
      <c r="AD226" t="s">
        <v>73</v>
      </c>
      <c r="AE226" t="s">
        <v>989</v>
      </c>
      <c r="AF226" t="s">
        <v>128</v>
      </c>
      <c r="AH226" t="s">
        <v>108</v>
      </c>
      <c r="AI226" t="s">
        <v>105</v>
      </c>
      <c r="AJ226" t="s">
        <v>108</v>
      </c>
      <c r="AK226" t="s">
        <v>108</v>
      </c>
      <c r="AL226" t="s">
        <v>79</v>
      </c>
      <c r="AM226" t="s">
        <v>145</v>
      </c>
      <c r="AN226" t="s">
        <v>1032</v>
      </c>
      <c r="AO226" t="s">
        <v>88</v>
      </c>
      <c r="AP226" t="s">
        <v>110</v>
      </c>
      <c r="AQ226" t="s">
        <v>108</v>
      </c>
      <c r="AR226" t="s">
        <v>108</v>
      </c>
      <c r="AT226" t="s">
        <v>108</v>
      </c>
      <c r="AU226" t="s">
        <v>105</v>
      </c>
      <c r="AV226" t="s">
        <v>91</v>
      </c>
      <c r="AW226" t="s">
        <v>1054</v>
      </c>
      <c r="AX226" t="s">
        <v>1057</v>
      </c>
      <c r="AY226" t="s">
        <v>105</v>
      </c>
      <c r="AZ226" t="s">
        <v>105</v>
      </c>
    </row>
    <row r="227" spans="1:52" ht="15">
      <c r="A227" t="s">
        <v>452</v>
      </c>
      <c r="B227" t="s">
        <v>453</v>
      </c>
      <c r="C227" t="s">
        <v>271</v>
      </c>
      <c r="D227">
        <v>24014</v>
      </c>
      <c r="E227" t="s">
        <v>149</v>
      </c>
      <c r="F227" t="s">
        <v>123</v>
      </c>
      <c r="G227" t="s">
        <v>155</v>
      </c>
      <c r="H227" t="s">
        <v>133</v>
      </c>
      <c r="I227" t="s">
        <v>116</v>
      </c>
      <c r="J227" t="s">
        <v>105</v>
      </c>
      <c r="K227" t="s">
        <v>38</v>
      </c>
      <c r="M227" t="s">
        <v>41</v>
      </c>
      <c r="O227" t="s">
        <v>454</v>
      </c>
      <c r="P227" t="s">
        <v>46</v>
      </c>
      <c r="Q227" t="s">
        <v>118</v>
      </c>
      <c r="R227" t="s">
        <v>49</v>
      </c>
      <c r="S227" t="s">
        <v>54</v>
      </c>
      <c r="T227" t="s">
        <v>870</v>
      </c>
      <c r="U227" t="s">
        <v>105</v>
      </c>
      <c r="V227" t="s">
        <v>883</v>
      </c>
      <c r="W227">
        <v>2</v>
      </c>
      <c r="X227" t="s">
        <v>105</v>
      </c>
      <c r="Y227" t="s">
        <v>105</v>
      </c>
      <c r="Z227" t="s">
        <v>65</v>
      </c>
      <c r="AA227" t="s">
        <v>968</v>
      </c>
      <c r="AB227" t="s">
        <v>71</v>
      </c>
      <c r="AC227" t="s">
        <v>171</v>
      </c>
      <c r="AD227" t="s">
        <v>985</v>
      </c>
      <c r="AE227" t="s">
        <v>993</v>
      </c>
      <c r="AF227" t="s">
        <v>109</v>
      </c>
      <c r="AH227" t="s">
        <v>105</v>
      </c>
      <c r="AI227" t="s">
        <v>105</v>
      </c>
      <c r="AJ227" t="s">
        <v>105</v>
      </c>
      <c r="AK227" t="s">
        <v>105</v>
      </c>
      <c r="AL227" t="s">
        <v>1018</v>
      </c>
      <c r="AM227" s="5">
        <v>1</v>
      </c>
      <c r="AN227" t="s">
        <v>1023</v>
      </c>
      <c r="AO227" t="s">
        <v>1045</v>
      </c>
      <c r="AP227" t="s">
        <v>188</v>
      </c>
      <c r="AQ227" t="s">
        <v>108</v>
      </c>
      <c r="AT227" t="s">
        <v>108</v>
      </c>
      <c r="AU227" t="s">
        <v>105</v>
      </c>
      <c r="AV227" t="s">
        <v>92</v>
      </c>
      <c r="AW227" t="s">
        <v>1053</v>
      </c>
      <c r="AX227" t="s">
        <v>1070</v>
      </c>
      <c r="AY227" t="s">
        <v>108</v>
      </c>
      <c r="AZ227" t="s">
        <v>105</v>
      </c>
    </row>
    <row r="228" spans="1:13" ht="15">
      <c r="A228" t="s">
        <v>438</v>
      </c>
      <c r="B228" t="s">
        <v>439</v>
      </c>
      <c r="C228" t="s">
        <v>271</v>
      </c>
      <c r="D228">
        <v>22191</v>
      </c>
      <c r="E228" t="s">
        <v>169</v>
      </c>
      <c r="F228" t="s">
        <v>123</v>
      </c>
      <c r="G228" t="s">
        <v>124</v>
      </c>
      <c r="H228" t="s">
        <v>103</v>
      </c>
      <c r="I228" t="s">
        <v>104</v>
      </c>
      <c r="J228" t="s">
        <v>105</v>
      </c>
      <c r="K228" t="s">
        <v>794</v>
      </c>
      <c r="M228" t="s">
        <v>44</v>
      </c>
    </row>
    <row r="229" spans="1:49" ht="15">
      <c r="A229" t="s">
        <v>692</v>
      </c>
      <c r="B229" t="s">
        <v>693</v>
      </c>
      <c r="C229" t="s">
        <v>693</v>
      </c>
      <c r="D229">
        <v>0</v>
      </c>
      <c r="E229" t="s">
        <v>122</v>
      </c>
      <c r="F229" t="s">
        <v>101</v>
      </c>
      <c r="G229" t="s">
        <v>155</v>
      </c>
      <c r="H229" t="s">
        <v>125</v>
      </c>
      <c r="I229" t="s">
        <v>156</v>
      </c>
      <c r="J229" t="s">
        <v>105</v>
      </c>
      <c r="K229" t="s">
        <v>794</v>
      </c>
      <c r="M229" t="s">
        <v>1107</v>
      </c>
      <c r="N229" t="s">
        <v>1112</v>
      </c>
      <c r="O229" t="s">
        <v>694</v>
      </c>
      <c r="P229" t="s">
        <v>695</v>
      </c>
      <c r="Q229" t="s">
        <v>106</v>
      </c>
      <c r="R229" t="s">
        <v>840</v>
      </c>
      <c r="S229" t="s">
        <v>860</v>
      </c>
      <c r="T229" t="s">
        <v>870</v>
      </c>
      <c r="U229" t="s">
        <v>108</v>
      </c>
      <c r="V229" t="s">
        <v>883</v>
      </c>
      <c r="W229">
        <v>1</v>
      </c>
      <c r="X229" t="s">
        <v>105</v>
      </c>
      <c r="Y229" t="s">
        <v>105</v>
      </c>
      <c r="Z229" t="s">
        <v>960</v>
      </c>
      <c r="AA229" t="s">
        <v>971</v>
      </c>
      <c r="AC229" t="s">
        <v>119</v>
      </c>
      <c r="AD229" t="s">
        <v>980</v>
      </c>
      <c r="AE229" t="s">
        <v>989</v>
      </c>
      <c r="AF229" t="s">
        <v>40</v>
      </c>
      <c r="AG229" t="s">
        <v>696</v>
      </c>
      <c r="AH229" t="s">
        <v>108</v>
      </c>
      <c r="AI229" t="s">
        <v>108</v>
      </c>
      <c r="AJ229" t="s">
        <v>105</v>
      </c>
      <c r="AK229" t="s">
        <v>108</v>
      </c>
      <c r="AL229" t="s">
        <v>1013</v>
      </c>
      <c r="AM229" t="s">
        <v>160</v>
      </c>
      <c r="AN229" t="s">
        <v>1031</v>
      </c>
      <c r="AO229" t="s">
        <v>1044</v>
      </c>
      <c r="AQ229" t="s">
        <v>105</v>
      </c>
      <c r="AR229" t="s">
        <v>108</v>
      </c>
      <c r="AT229" t="s">
        <v>105</v>
      </c>
      <c r="AU229" t="s">
        <v>105</v>
      </c>
      <c r="AV229" t="s">
        <v>91</v>
      </c>
      <c r="AW229" t="s">
        <v>1053</v>
      </c>
    </row>
    <row r="230" spans="1:10" ht="15">
      <c r="A230" t="s">
        <v>646</v>
      </c>
      <c r="B230" t="s">
        <v>647</v>
      </c>
      <c r="C230" t="s">
        <v>790</v>
      </c>
      <c r="D230">
        <v>5855</v>
      </c>
      <c r="E230" t="s">
        <v>100</v>
      </c>
      <c r="F230" t="s">
        <v>115</v>
      </c>
      <c r="G230" t="s">
        <v>102</v>
      </c>
      <c r="H230" t="s">
        <v>103</v>
      </c>
      <c r="I230" t="s">
        <v>116</v>
      </c>
      <c r="J230" t="s">
        <v>105</v>
      </c>
    </row>
    <row r="231" spans="1:13" ht="15">
      <c r="A231" t="s">
        <v>162</v>
      </c>
      <c r="B231" t="s">
        <v>163</v>
      </c>
      <c r="C231" t="s">
        <v>789</v>
      </c>
      <c r="D231">
        <v>99403</v>
      </c>
      <c r="E231" t="s">
        <v>131</v>
      </c>
      <c r="F231" t="s">
        <v>115</v>
      </c>
      <c r="G231" t="s">
        <v>102</v>
      </c>
      <c r="H231" t="s">
        <v>103</v>
      </c>
      <c r="I231" t="s">
        <v>104</v>
      </c>
      <c r="J231" t="s">
        <v>105</v>
      </c>
      <c r="K231" t="s">
        <v>37</v>
      </c>
      <c r="M231" t="s">
        <v>809</v>
      </c>
    </row>
    <row r="232" spans="1:52" ht="15">
      <c r="A232" t="s">
        <v>697</v>
      </c>
      <c r="B232" t="s">
        <v>698</v>
      </c>
      <c r="C232" t="s">
        <v>331</v>
      </c>
      <c r="D232">
        <v>53913</v>
      </c>
      <c r="E232" t="s">
        <v>143</v>
      </c>
      <c r="F232" t="s">
        <v>115</v>
      </c>
      <c r="G232" t="s">
        <v>102</v>
      </c>
      <c r="H232" t="s">
        <v>103</v>
      </c>
      <c r="I232" t="s">
        <v>116</v>
      </c>
      <c r="J232" t="s">
        <v>105</v>
      </c>
      <c r="K232" t="s">
        <v>37</v>
      </c>
      <c r="L232" t="s">
        <v>1092</v>
      </c>
      <c r="M232" t="s">
        <v>1109</v>
      </c>
      <c r="N232" t="s">
        <v>1113</v>
      </c>
      <c r="O232" t="s">
        <v>699</v>
      </c>
      <c r="P232" t="s">
        <v>827</v>
      </c>
      <c r="Q232" t="s">
        <v>127</v>
      </c>
      <c r="R232" t="s">
        <v>840</v>
      </c>
      <c r="S232" t="s">
        <v>856</v>
      </c>
      <c r="T232" t="s">
        <v>876</v>
      </c>
      <c r="U232" t="s">
        <v>108</v>
      </c>
      <c r="V232" t="s">
        <v>62</v>
      </c>
      <c r="W232">
        <v>1</v>
      </c>
      <c r="X232" t="s">
        <v>108</v>
      </c>
      <c r="Y232" t="s">
        <v>105</v>
      </c>
      <c r="Z232" t="s">
        <v>961</v>
      </c>
      <c r="AA232" t="s">
        <v>962</v>
      </c>
      <c r="AB232" t="s">
        <v>71</v>
      </c>
      <c r="AC232" t="s">
        <v>119</v>
      </c>
      <c r="AD232" t="s">
        <v>985</v>
      </c>
      <c r="AE232" t="s">
        <v>994</v>
      </c>
      <c r="AF232" t="s">
        <v>128</v>
      </c>
      <c r="AH232" t="s">
        <v>108</v>
      </c>
      <c r="AI232" t="s">
        <v>105</v>
      </c>
      <c r="AJ232" t="s">
        <v>108</v>
      </c>
      <c r="AK232" t="s">
        <v>108</v>
      </c>
      <c r="AL232" t="s">
        <v>79</v>
      </c>
      <c r="AM232" s="5">
        <v>1</v>
      </c>
      <c r="AN232" t="s">
        <v>1030</v>
      </c>
      <c r="AO232" t="s">
        <v>85</v>
      </c>
      <c r="AP232" t="s">
        <v>161</v>
      </c>
      <c r="AQ232" t="s">
        <v>105</v>
      </c>
      <c r="AR232" t="s">
        <v>108</v>
      </c>
      <c r="AT232" t="s">
        <v>108</v>
      </c>
      <c r="AU232" t="s">
        <v>105</v>
      </c>
      <c r="AV232" t="s">
        <v>1049</v>
      </c>
      <c r="AW232" t="s">
        <v>1053</v>
      </c>
      <c r="AX232" t="s">
        <v>1073</v>
      </c>
      <c r="AY232" t="s">
        <v>108</v>
      </c>
      <c r="AZ232" t="s">
        <v>105</v>
      </c>
    </row>
    <row r="233" spans="1:52" ht="15">
      <c r="A233" t="s">
        <v>329</v>
      </c>
      <c r="B233" t="s">
        <v>330</v>
      </c>
      <c r="C233" t="s">
        <v>331</v>
      </c>
      <c r="D233">
        <v>53599</v>
      </c>
      <c r="E233" t="s">
        <v>169</v>
      </c>
      <c r="F233" t="s">
        <v>115</v>
      </c>
      <c r="G233" t="s">
        <v>102</v>
      </c>
      <c r="H233" t="s">
        <v>103</v>
      </c>
      <c r="I233" t="s">
        <v>116</v>
      </c>
      <c r="J233" t="s">
        <v>105</v>
      </c>
      <c r="K233" t="s">
        <v>38</v>
      </c>
      <c r="M233" t="s">
        <v>802</v>
      </c>
      <c r="O233" t="s">
        <v>330</v>
      </c>
      <c r="P233" t="s">
        <v>46</v>
      </c>
      <c r="Q233" t="s">
        <v>127</v>
      </c>
      <c r="R233" t="s">
        <v>49</v>
      </c>
      <c r="S233" t="s">
        <v>861</v>
      </c>
      <c r="T233" t="s">
        <v>60</v>
      </c>
      <c r="U233" t="s">
        <v>108</v>
      </c>
      <c r="V233" t="s">
        <v>61</v>
      </c>
      <c r="W233">
        <v>2</v>
      </c>
      <c r="X233" t="s">
        <v>105</v>
      </c>
      <c r="Y233" t="s">
        <v>105</v>
      </c>
      <c r="Z233" t="s">
        <v>45</v>
      </c>
      <c r="AA233" t="s">
        <v>68</v>
      </c>
      <c r="AB233" t="s">
        <v>70</v>
      </c>
      <c r="AC233" t="s">
        <v>119</v>
      </c>
      <c r="AD233" t="s">
        <v>73</v>
      </c>
      <c r="AE233" t="s">
        <v>35</v>
      </c>
      <c r="AF233" t="s">
        <v>109</v>
      </c>
      <c r="AH233" t="s">
        <v>108</v>
      </c>
      <c r="AI233" t="s">
        <v>108</v>
      </c>
      <c r="AJ233" t="s">
        <v>105</v>
      </c>
      <c r="AK233" t="s">
        <v>108</v>
      </c>
      <c r="AL233" t="s">
        <v>78</v>
      </c>
      <c r="AM233" s="5">
        <v>1</v>
      </c>
      <c r="AN233" t="s">
        <v>80</v>
      </c>
      <c r="AO233" t="s">
        <v>85</v>
      </c>
      <c r="AP233" t="s">
        <v>110</v>
      </c>
      <c r="AQ233" t="s">
        <v>108</v>
      </c>
      <c r="AR233" t="s">
        <v>108</v>
      </c>
      <c r="AT233" t="s">
        <v>108</v>
      </c>
      <c r="AU233" t="s">
        <v>108</v>
      </c>
      <c r="AZ233" t="s">
        <v>108</v>
      </c>
    </row>
    <row r="234" spans="1:13" ht="15">
      <c r="A234" t="s">
        <v>239</v>
      </c>
      <c r="B234" t="s">
        <v>240</v>
      </c>
      <c r="C234" t="s">
        <v>788</v>
      </c>
      <c r="D234">
        <v>25801</v>
      </c>
      <c r="E234" t="s">
        <v>122</v>
      </c>
      <c r="F234" t="s">
        <v>132</v>
      </c>
      <c r="G234" t="s">
        <v>155</v>
      </c>
      <c r="H234" t="s">
        <v>133</v>
      </c>
      <c r="I234" t="s">
        <v>116</v>
      </c>
      <c r="J234" t="s">
        <v>105</v>
      </c>
      <c r="K234" t="s">
        <v>37</v>
      </c>
      <c r="M234" t="s">
        <v>44</v>
      </c>
    </row>
    <row r="235" spans="1:52" ht="15">
      <c r="A235" t="s">
        <v>300</v>
      </c>
      <c r="B235" t="s">
        <v>301</v>
      </c>
      <c r="C235" t="s">
        <v>788</v>
      </c>
      <c r="D235">
        <v>82718</v>
      </c>
      <c r="E235" t="s">
        <v>149</v>
      </c>
      <c r="F235" t="s">
        <v>115</v>
      </c>
      <c r="G235" t="s">
        <v>155</v>
      </c>
      <c r="H235" t="s">
        <v>125</v>
      </c>
      <c r="I235" t="s">
        <v>116</v>
      </c>
      <c r="J235" t="s">
        <v>105</v>
      </c>
      <c r="K235" t="s">
        <v>37</v>
      </c>
      <c r="M235" t="s">
        <v>812</v>
      </c>
      <c r="P235" t="s">
        <v>44</v>
      </c>
      <c r="Q235" t="s">
        <v>127</v>
      </c>
      <c r="R235" t="s">
        <v>50</v>
      </c>
      <c r="S235" t="s">
        <v>54</v>
      </c>
      <c r="T235" t="s">
        <v>59</v>
      </c>
      <c r="U235" t="s">
        <v>105</v>
      </c>
      <c r="V235" t="s">
        <v>882</v>
      </c>
      <c r="W235">
        <v>2</v>
      </c>
      <c r="X235" t="s">
        <v>105</v>
      </c>
      <c r="Y235" t="s">
        <v>105</v>
      </c>
      <c r="Z235" t="s">
        <v>65</v>
      </c>
      <c r="AA235" t="s">
        <v>69</v>
      </c>
      <c r="AB235" t="s">
        <v>70</v>
      </c>
      <c r="AC235" s="1" t="s">
        <v>1129</v>
      </c>
      <c r="AD235" t="s">
        <v>982</v>
      </c>
      <c r="AE235" t="s">
        <v>991</v>
      </c>
      <c r="AF235" t="s">
        <v>109</v>
      </c>
      <c r="AH235" t="s">
        <v>108</v>
      </c>
      <c r="AI235" t="s">
        <v>105</v>
      </c>
      <c r="AJ235" t="s">
        <v>108</v>
      </c>
      <c r="AK235" t="s">
        <v>108</v>
      </c>
      <c r="AL235" t="s">
        <v>1000</v>
      </c>
      <c r="AM235" t="s">
        <v>145</v>
      </c>
      <c r="AN235" t="s">
        <v>83</v>
      </c>
      <c r="AO235" t="s">
        <v>88</v>
      </c>
      <c r="AP235" t="s">
        <v>110</v>
      </c>
      <c r="AQ235" t="s">
        <v>108</v>
      </c>
      <c r="AR235" t="s">
        <v>108</v>
      </c>
      <c r="AT235" t="s">
        <v>108</v>
      </c>
      <c r="AU235" t="s">
        <v>108</v>
      </c>
      <c r="AZ235" t="s">
        <v>108</v>
      </c>
    </row>
    <row r="237" spans="1:52" ht="15">
      <c r="A237" s="4" t="s">
        <v>728</v>
      </c>
      <c r="B237" s="4" t="s">
        <v>729</v>
      </c>
      <c r="C237" s="4" t="s">
        <v>730</v>
      </c>
      <c r="D237" s="4">
        <v>8330076</v>
      </c>
      <c r="E237" s="4" t="s">
        <v>114</v>
      </c>
      <c r="F237" s="4" t="s">
        <v>101</v>
      </c>
      <c r="G237" s="4" t="s">
        <v>155</v>
      </c>
      <c r="H237" s="4" t="s">
        <v>125</v>
      </c>
      <c r="I237" s="4" t="s">
        <v>156</v>
      </c>
      <c r="J237" s="4" t="s">
        <v>105</v>
      </c>
      <c r="K237" s="4" t="s">
        <v>39</v>
      </c>
      <c r="L237" s="4"/>
      <c r="M237" s="4" t="s">
        <v>44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1:52" ht="15">
      <c r="A238" s="4" t="s">
        <v>731</v>
      </c>
      <c r="B238" s="4" t="s">
        <v>732</v>
      </c>
      <c r="C238" s="4" t="s">
        <v>733</v>
      </c>
      <c r="D238" s="4" t="s">
        <v>734</v>
      </c>
      <c r="E238" s="4" t="s">
        <v>143</v>
      </c>
      <c r="F238" s="4" t="s">
        <v>101</v>
      </c>
      <c r="G238" s="4" t="s">
        <v>155</v>
      </c>
      <c r="H238" s="4" t="s">
        <v>133</v>
      </c>
      <c r="I238" s="4" t="s">
        <v>156</v>
      </c>
      <c r="J238" s="4" t="s">
        <v>105</v>
      </c>
      <c r="K238" s="4" t="s">
        <v>735</v>
      </c>
      <c r="L238" s="4"/>
      <c r="M238" s="4" t="s">
        <v>43</v>
      </c>
      <c r="N238" s="4"/>
      <c r="O238" s="4" t="s">
        <v>736</v>
      </c>
      <c r="P238" s="4" t="s">
        <v>737</v>
      </c>
      <c r="Q238" s="4" t="s">
        <v>106</v>
      </c>
      <c r="R238" s="4" t="s">
        <v>838</v>
      </c>
      <c r="S238" s="4" t="s">
        <v>56</v>
      </c>
      <c r="T238" s="4" t="s">
        <v>58</v>
      </c>
      <c r="U238" s="4" t="s">
        <v>108</v>
      </c>
      <c r="V238" s="4" t="s">
        <v>62</v>
      </c>
      <c r="W238" s="4">
        <v>1</v>
      </c>
      <c r="X238" s="4" t="s">
        <v>108</v>
      </c>
      <c r="Y238" s="4" t="s">
        <v>105</v>
      </c>
      <c r="Z238" s="4" t="s">
        <v>953</v>
      </c>
      <c r="AA238" s="4" t="s">
        <v>968</v>
      </c>
      <c r="AB238" s="4"/>
      <c r="AC238" s="4" t="s">
        <v>119</v>
      </c>
      <c r="AD238" s="4"/>
      <c r="AE238" s="4" t="s">
        <v>35</v>
      </c>
      <c r="AF238" s="4" t="s">
        <v>128</v>
      </c>
      <c r="AG238" s="4"/>
      <c r="AH238" s="4" t="s">
        <v>105</v>
      </c>
      <c r="AI238" s="4" t="s">
        <v>105</v>
      </c>
      <c r="AJ238" s="4" t="s">
        <v>108</v>
      </c>
      <c r="AK238" s="4" t="s">
        <v>108</v>
      </c>
      <c r="AL238" s="4" t="s">
        <v>79</v>
      </c>
      <c r="AM238" s="4" t="s">
        <v>160</v>
      </c>
      <c r="AN238" s="4" t="s">
        <v>1036</v>
      </c>
      <c r="AO238" s="4" t="s">
        <v>1045</v>
      </c>
      <c r="AP238" s="4" t="s">
        <v>110</v>
      </c>
      <c r="AQ238" s="4" t="s">
        <v>108</v>
      </c>
      <c r="AR238" s="4" t="s">
        <v>108</v>
      </c>
      <c r="AS238" s="4"/>
      <c r="AT238" s="4" t="s">
        <v>108</v>
      </c>
      <c r="AU238" s="4" t="s">
        <v>105</v>
      </c>
      <c r="AV238" s="4" t="s">
        <v>1049</v>
      </c>
      <c r="AW238" s="4" t="s">
        <v>1053</v>
      </c>
      <c r="AX238" s="4" t="s">
        <v>1060</v>
      </c>
      <c r="AY238" s="4" t="s">
        <v>108</v>
      </c>
      <c r="AZ238" s="4" t="s">
        <v>108</v>
      </c>
    </row>
    <row r="239" spans="1:52" ht="15">
      <c r="A239" s="4" t="s">
        <v>307</v>
      </c>
      <c r="B239" s="4" t="s">
        <v>308</v>
      </c>
      <c r="C239" s="4" t="s">
        <v>309</v>
      </c>
      <c r="D239" s="4" t="s">
        <v>310</v>
      </c>
      <c r="E239" s="4" t="s">
        <v>143</v>
      </c>
      <c r="F239" s="4" t="s">
        <v>101</v>
      </c>
      <c r="G239" s="4" t="s">
        <v>155</v>
      </c>
      <c r="H239" s="4" t="s">
        <v>125</v>
      </c>
      <c r="I239" s="4" t="s">
        <v>104</v>
      </c>
      <c r="J239" s="4" t="s">
        <v>105</v>
      </c>
      <c r="K239" s="4" t="s">
        <v>795</v>
      </c>
      <c r="L239" s="4"/>
      <c r="M239" s="4" t="s">
        <v>820</v>
      </c>
      <c r="N239" s="4"/>
      <c r="O239" s="4" t="s">
        <v>311</v>
      </c>
      <c r="P239" s="4" t="s">
        <v>48</v>
      </c>
      <c r="Q239" s="4" t="s">
        <v>106</v>
      </c>
      <c r="R239" s="4" t="s">
        <v>833</v>
      </c>
      <c r="S239" s="4" t="s">
        <v>55</v>
      </c>
      <c r="T239" s="4" t="s">
        <v>876</v>
      </c>
      <c r="U239" s="4" t="s">
        <v>108</v>
      </c>
      <c r="V239" s="4" t="s">
        <v>881</v>
      </c>
      <c r="W239" s="4">
        <v>2</v>
      </c>
      <c r="X239" s="4" t="s">
        <v>108</v>
      </c>
      <c r="Y239" s="4" t="s">
        <v>105</v>
      </c>
      <c r="Z239" s="4" t="s">
        <v>954</v>
      </c>
      <c r="AA239" s="4" t="s">
        <v>969</v>
      </c>
      <c r="AB239" s="4" t="s">
        <v>71</v>
      </c>
      <c r="AC239" s="4" t="s">
        <v>119</v>
      </c>
      <c r="AD239" s="4" t="s">
        <v>979</v>
      </c>
      <c r="AE239" s="4" t="s">
        <v>989</v>
      </c>
      <c r="AF239" s="4" t="s">
        <v>128</v>
      </c>
      <c r="AG239" s="4"/>
      <c r="AH239" s="4" t="s">
        <v>108</v>
      </c>
      <c r="AI239" s="4" t="s">
        <v>105</v>
      </c>
      <c r="AJ239" s="4" t="s">
        <v>108</v>
      </c>
      <c r="AK239" s="4" t="s">
        <v>108</v>
      </c>
      <c r="AL239" s="4" t="s">
        <v>79</v>
      </c>
      <c r="AM239" s="4" t="s">
        <v>160</v>
      </c>
      <c r="AN239" s="4" t="s">
        <v>1035</v>
      </c>
      <c r="AO239" s="4" t="s">
        <v>1044</v>
      </c>
      <c r="AP239" s="4"/>
      <c r="AQ239" s="4" t="s">
        <v>105</v>
      </c>
      <c r="AR239" s="4" t="s">
        <v>89</v>
      </c>
      <c r="AS239" s="4" t="s">
        <v>312</v>
      </c>
      <c r="AT239" s="4" t="s">
        <v>108</v>
      </c>
      <c r="AU239" s="4" t="s">
        <v>105</v>
      </c>
      <c r="AV239" s="4" t="s">
        <v>92</v>
      </c>
      <c r="AW239" s="4" t="s">
        <v>94</v>
      </c>
      <c r="AX239" s="4" t="s">
        <v>1056</v>
      </c>
      <c r="AY239" s="4" t="s">
        <v>108</v>
      </c>
      <c r="AZ239" s="4" t="s">
        <v>108</v>
      </c>
    </row>
    <row r="240" spans="1:52" ht="15">
      <c r="A240" s="4" t="s">
        <v>738</v>
      </c>
      <c r="B240" s="4" t="s">
        <v>739</v>
      </c>
      <c r="C240" s="4" t="s">
        <v>740</v>
      </c>
      <c r="D240" s="4" t="s">
        <v>741</v>
      </c>
      <c r="E240" s="4" t="s">
        <v>114</v>
      </c>
      <c r="F240" s="4" t="s">
        <v>101</v>
      </c>
      <c r="G240" s="4" t="s">
        <v>155</v>
      </c>
      <c r="H240" s="4" t="s">
        <v>125</v>
      </c>
      <c r="I240" s="4" t="s">
        <v>104</v>
      </c>
      <c r="J240" s="4" t="s">
        <v>105</v>
      </c>
      <c r="K240" s="4" t="s">
        <v>795</v>
      </c>
      <c r="L240" s="4"/>
      <c r="M240" s="4" t="s">
        <v>819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1:52" ht="15">
      <c r="A241" s="4" t="s">
        <v>365</v>
      </c>
      <c r="B241" s="4" t="s">
        <v>366</v>
      </c>
      <c r="C241" s="4" t="s">
        <v>367</v>
      </c>
      <c r="D241" s="4">
        <v>0</v>
      </c>
      <c r="E241" s="4" t="s">
        <v>122</v>
      </c>
      <c r="F241" s="4" t="s">
        <v>101</v>
      </c>
      <c r="G241" s="4" t="s">
        <v>155</v>
      </c>
      <c r="H241" s="4" t="s">
        <v>125</v>
      </c>
      <c r="I241" s="4" t="s">
        <v>187</v>
      </c>
      <c r="J241" s="4" t="s">
        <v>105</v>
      </c>
      <c r="K241" s="4" t="s">
        <v>368</v>
      </c>
      <c r="L241" s="4"/>
      <c r="M241" s="4" t="s">
        <v>812</v>
      </c>
      <c r="N241" s="4"/>
      <c r="O241" s="4" t="s">
        <v>369</v>
      </c>
      <c r="P241" s="4"/>
      <c r="Q241" s="4" t="s">
        <v>118</v>
      </c>
      <c r="R241" s="4"/>
      <c r="S241" s="4"/>
      <c r="T241" s="4" t="s">
        <v>876</v>
      </c>
      <c r="U241" s="4" t="s">
        <v>105</v>
      </c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R38">
      <selection activeCell="AS61" sqref="AS61"/>
    </sheetView>
  </sheetViews>
  <sheetFormatPr defaultColWidth="9.140625" defaultRowHeight="15"/>
  <cols>
    <col min="21" max="21" width="81.7109375" style="0" customWidth="1"/>
    <col min="24" max="24" width="88.140625" style="0" customWidth="1"/>
    <col min="45" max="45" width="106.8515625" style="0" customWidth="1"/>
  </cols>
  <sheetData>
    <row r="1" spans="1:4" ht="15">
      <c r="A1" t="s">
        <v>1077</v>
      </c>
      <c r="D1" t="s">
        <v>1076</v>
      </c>
    </row>
    <row r="2" ht="15">
      <c r="AS2" t="s">
        <v>1118</v>
      </c>
    </row>
    <row r="3" spans="2:46" ht="15">
      <c r="B3" t="s">
        <v>1075</v>
      </c>
      <c r="U3" t="s">
        <v>775</v>
      </c>
      <c r="X3" t="s">
        <v>1094</v>
      </c>
      <c r="AS3">
        <v>1</v>
      </c>
      <c r="AT3">
        <f>COUNTIF(DATA!W4:W235,1)</f>
        <v>51</v>
      </c>
    </row>
    <row r="4" spans="2:46" ht="15">
      <c r="B4" t="s">
        <v>615</v>
      </c>
      <c r="C4">
        <f>COUNTIF(DATA!C4:C235,"AK")</f>
        <v>1</v>
      </c>
      <c r="U4" t="s">
        <v>169</v>
      </c>
      <c r="V4">
        <f>COUNTIF(DATA!E4:E235,"Volunteer")</f>
        <v>19</v>
      </c>
      <c r="X4" t="s">
        <v>44</v>
      </c>
      <c r="Y4">
        <f>COUNTIF(DATA!M4:M235,"*"&amp;X4&amp;"*")</f>
        <v>141</v>
      </c>
      <c r="AS4">
        <v>2</v>
      </c>
      <c r="AT4">
        <f>COUNTIF(DATA!W4:W235,2)</f>
        <v>34</v>
      </c>
    </row>
    <row r="5" spans="2:46" ht="15">
      <c r="B5" t="s">
        <v>587</v>
      </c>
      <c r="C5">
        <f>COUNTIF(DATA!C4:C235,"AL")</f>
        <v>6</v>
      </c>
      <c r="U5" t="s">
        <v>143</v>
      </c>
      <c r="V5">
        <f>COUNTIF(DATA!E4:E235,"Public - municipal")</f>
        <v>26</v>
      </c>
      <c r="X5" t="s">
        <v>41</v>
      </c>
      <c r="Y5">
        <f>COUNTIF(DATA!M4:M235,"*"&amp;X5&amp;"*")</f>
        <v>140</v>
      </c>
      <c r="AS5">
        <v>3</v>
      </c>
      <c r="AT5">
        <f>COUNTIF(DATA!W4:W235,3)</f>
        <v>6</v>
      </c>
    </row>
    <row r="6" spans="2:46" ht="15">
      <c r="B6" t="s">
        <v>786</v>
      </c>
      <c r="C6">
        <f>COUNTIF(DATA!C4:C235,"AR")</f>
        <v>1</v>
      </c>
      <c r="U6" t="s">
        <v>149</v>
      </c>
      <c r="V6">
        <f>COUNTIF(DATA!E4:E235,"Public - hospital")</f>
        <v>27</v>
      </c>
      <c r="X6" t="s">
        <v>43</v>
      </c>
      <c r="Y6">
        <f>COUNTIF(DATA!M4:M235,"*"&amp;X6&amp;"*")</f>
        <v>80</v>
      </c>
      <c r="AS6">
        <v>4</v>
      </c>
      <c r="AT6">
        <f>COUNTIF(DATA!W4:W235,4)</f>
        <v>3</v>
      </c>
    </row>
    <row r="7" spans="2:46" ht="15">
      <c r="B7" t="s">
        <v>152</v>
      </c>
      <c r="C7">
        <f>COUNTIF(DATA!C4:C235,"AZ")</f>
        <v>8</v>
      </c>
      <c r="U7" t="s">
        <v>100</v>
      </c>
      <c r="V7">
        <f>COUNTIF(DATA!E4:E235,"Private, non-profit")</f>
        <v>35</v>
      </c>
      <c r="X7" t="s">
        <v>42</v>
      </c>
      <c r="Y7">
        <f>COUNTIF(DATA!M4:M235,"*"&amp;X7&amp;"*")</f>
        <v>75</v>
      </c>
      <c r="AS7" t="s">
        <v>178</v>
      </c>
      <c r="AT7">
        <f>COUNTIF(DATA!W4:W235,"*"&amp;AS7&amp;"*")</f>
        <v>5</v>
      </c>
    </row>
    <row r="8" spans="2:46" ht="15">
      <c r="B8" t="s">
        <v>283</v>
      </c>
      <c r="C8">
        <f>COUNTIF(DATA!C4:C235,"CA")</f>
        <v>5</v>
      </c>
      <c r="U8" t="s">
        <v>114</v>
      </c>
      <c r="V8">
        <f>COUNTIF(DATA!E4:E235,"Public - county or regional")</f>
        <v>36</v>
      </c>
      <c r="X8" t="s">
        <v>1095</v>
      </c>
      <c r="Y8">
        <f>COUNTIF(DATA!M4:M235,"*"&amp;X8&amp;"*")</f>
        <v>39</v>
      </c>
      <c r="AS8" t="s">
        <v>1093</v>
      </c>
      <c r="AT8">
        <f>COUNTBLANK(DATA!W4:W235)</f>
        <v>133</v>
      </c>
    </row>
    <row r="9" spans="2:25" ht="15">
      <c r="B9" t="s">
        <v>192</v>
      </c>
      <c r="C9">
        <f>COUNTIF(DATA!C4:C235,"CO")</f>
        <v>4</v>
      </c>
      <c r="U9" t="s">
        <v>122</v>
      </c>
      <c r="V9">
        <f>COUNTIF(DATA!E4:E235,"Private, for-profit")</f>
        <v>39</v>
      </c>
      <c r="X9" t="s">
        <v>1087</v>
      </c>
      <c r="Y9">
        <f>COUNTIF(DATA!M4:M235,"*"&amp;X9&amp;"*")</f>
        <v>89</v>
      </c>
    </row>
    <row r="10" spans="2:45" ht="15">
      <c r="B10" t="s">
        <v>459</v>
      </c>
      <c r="C10">
        <f>COUNTIF(DATA!C4:C235,"CT")</f>
        <v>5</v>
      </c>
      <c r="U10" t="s">
        <v>131</v>
      </c>
      <c r="V10">
        <f>COUNTIF(DATA!E4:E235,"Public - fire-based")</f>
        <v>50</v>
      </c>
      <c r="X10" t="s">
        <v>1093</v>
      </c>
      <c r="Y10">
        <f>COUNTBLANK(DATA!M4:M235)</f>
        <v>49</v>
      </c>
      <c r="AS10" t="s">
        <v>892</v>
      </c>
    </row>
    <row r="11" spans="2:46" ht="15">
      <c r="B11" t="s">
        <v>285</v>
      </c>
      <c r="C11">
        <f>COUNTIF(DATA!C4:C235,"DC")</f>
        <v>1</v>
      </c>
      <c r="U11" t="s">
        <v>1078</v>
      </c>
      <c r="V11">
        <f>SUM(V4:V10)</f>
        <v>232</v>
      </c>
      <c r="AS11" t="s">
        <v>105</v>
      </c>
      <c r="AT11">
        <f>COUNTIF(DATA!X4:X235,"*"&amp;AS11&amp;"*")</f>
        <v>64</v>
      </c>
    </row>
    <row r="12" spans="2:46" ht="15">
      <c r="B12" t="s">
        <v>623</v>
      </c>
      <c r="C12">
        <f>COUNTIF(DATA!C4:C235,"FL")</f>
        <v>8</v>
      </c>
      <c r="X12" t="s">
        <v>3</v>
      </c>
      <c r="AS12" t="s">
        <v>108</v>
      </c>
      <c r="AT12">
        <f>COUNTIF(DATA!X4:X235,"*"&amp;AS12&amp;"*")</f>
        <v>35</v>
      </c>
    </row>
    <row r="13" spans="2:46" ht="15">
      <c r="B13" t="s">
        <v>787</v>
      </c>
      <c r="C13">
        <f>COUNTIF(DATA!C4:C235,"GA")</f>
        <v>4</v>
      </c>
      <c r="U13" t="s">
        <v>1079</v>
      </c>
      <c r="X13" t="s">
        <v>46</v>
      </c>
      <c r="Y13">
        <f>COUNTIF(DATA!P4:P245,"*"&amp;X13&amp;"*")</f>
        <v>61</v>
      </c>
      <c r="AS13" t="s">
        <v>1093</v>
      </c>
      <c r="AT13">
        <f>COUNTBLANK(DATA!X4:X235)</f>
        <v>133</v>
      </c>
    </row>
    <row r="14" spans="2:25" ht="15">
      <c r="B14" t="s">
        <v>581</v>
      </c>
      <c r="C14">
        <f>COUNTIF(DATA!C4:C235,"HI")</f>
        <v>1</v>
      </c>
      <c r="U14" t="s">
        <v>115</v>
      </c>
      <c r="V14">
        <f>COUNTIF(DATA!F4:F235,"less than 50,000")</f>
        <v>92</v>
      </c>
      <c r="X14" t="s">
        <v>47</v>
      </c>
      <c r="Y14">
        <f>COUNTIF(DATA!P4:P245,"*"&amp;X14&amp;"*")</f>
        <v>29</v>
      </c>
    </row>
    <row r="15" spans="2:45" ht="15">
      <c r="B15" t="s">
        <v>793</v>
      </c>
      <c r="C15">
        <f>COUNTIF(DATA!C4:C235,"IA")</f>
        <v>2</v>
      </c>
      <c r="U15" t="s">
        <v>132</v>
      </c>
      <c r="V15">
        <f>COUNTIF(DATA!F4:F235,"50,000 - 100,000")</f>
        <v>38</v>
      </c>
      <c r="X15" t="s">
        <v>44</v>
      </c>
      <c r="Y15">
        <f>COUNTIF(DATA!P4:P235,"*"&amp;X15&amp;"*")</f>
        <v>20</v>
      </c>
      <c r="AS15" t="s">
        <v>1119</v>
      </c>
    </row>
    <row r="16" spans="2:46" ht="15">
      <c r="B16" t="s">
        <v>313</v>
      </c>
      <c r="C16">
        <f>COUNTIF(DATA!C4:C235,"ID")</f>
        <v>6</v>
      </c>
      <c r="U16" t="s">
        <v>123</v>
      </c>
      <c r="V16">
        <f>COUNTIF(DATA!F4:F235,"100,001 - 500,000")</f>
        <v>51</v>
      </c>
      <c r="X16" t="s">
        <v>1093</v>
      </c>
      <c r="Y16">
        <f>COUNTBLANK(DATA!P4:P235)</f>
        <v>129</v>
      </c>
      <c r="AS16" t="s">
        <v>105</v>
      </c>
      <c r="AT16">
        <f>COUNTIF(DATA!Y4:Y235,"*"&amp;AS16&amp;"*")</f>
        <v>86</v>
      </c>
    </row>
    <row r="17" spans="2:46" ht="15">
      <c r="B17" t="s">
        <v>113</v>
      </c>
      <c r="C17">
        <f>COUNTIF(DATA!C4:C235,"IL")</f>
        <v>14</v>
      </c>
      <c r="U17" t="s">
        <v>101</v>
      </c>
      <c r="V17">
        <f>COUNTIF(DATA!F4:F235,"more than 500,000")</f>
        <v>51</v>
      </c>
      <c r="AS17" t="s">
        <v>108</v>
      </c>
      <c r="AT17">
        <f>COUNTIF(DATA!Y4:Y235,"*"&amp;AS17&amp;"*")</f>
        <v>13</v>
      </c>
    </row>
    <row r="18" spans="2:46" ht="15">
      <c r="B18" t="s">
        <v>372</v>
      </c>
      <c r="C18">
        <f>COUNTIF(DATA!C4:C235,"IN")</f>
        <v>19</v>
      </c>
      <c r="U18" t="s">
        <v>1078</v>
      </c>
      <c r="V18">
        <f>SUM(V14:V17)</f>
        <v>232</v>
      </c>
      <c r="X18" t="s">
        <v>4</v>
      </c>
      <c r="AS18" t="s">
        <v>1093</v>
      </c>
      <c r="AT18">
        <f>COUNTBLANK(DATA!Y4:Y235)</f>
        <v>133</v>
      </c>
    </row>
    <row r="19" spans="2:25" ht="15">
      <c r="B19" t="s">
        <v>542</v>
      </c>
      <c r="C19">
        <f>COUNTIF(DATA!C4:C235,"KY")</f>
        <v>5</v>
      </c>
      <c r="X19" t="s">
        <v>127</v>
      </c>
      <c r="Y19">
        <f>COUNTIF(DATA!Q4:Q235,"*"&amp;X19&amp;"*")</f>
        <v>48</v>
      </c>
    </row>
    <row r="20" spans="2:45" ht="15">
      <c r="B20" t="s">
        <v>555</v>
      </c>
      <c r="C20">
        <f>COUNTIF(DATA!C4:C235,"LA")</f>
        <v>2</v>
      </c>
      <c r="U20" t="s">
        <v>1080</v>
      </c>
      <c r="X20" t="s">
        <v>106</v>
      </c>
      <c r="Y20">
        <f>COUNTIF(DATA!Q4:Q235,"*"&amp;X20&amp;"*")</f>
        <v>26</v>
      </c>
      <c r="AS20" t="s">
        <v>9</v>
      </c>
    </row>
    <row r="21" spans="2:46" ht="15">
      <c r="B21" t="s">
        <v>378</v>
      </c>
      <c r="C21">
        <f>COUNTIF(DATA!C4:C235,"MA")</f>
        <v>10</v>
      </c>
      <c r="U21" t="s">
        <v>102</v>
      </c>
      <c r="V21">
        <f>COUNTIF(DATA!G4:G235,"less than 10,000")</f>
        <v>119</v>
      </c>
      <c r="X21" t="s">
        <v>118</v>
      </c>
      <c r="Y21">
        <f>COUNTIF(DATA!Q4:Q235,"*"&amp;X21&amp;"*")</f>
        <v>40</v>
      </c>
      <c r="AS21" t="s">
        <v>65</v>
      </c>
      <c r="AT21">
        <f>COUNTIF(DATA!Z4:Z235,"*"&amp;AS21&amp;"*")</f>
        <v>80</v>
      </c>
    </row>
    <row r="22" spans="2:46" ht="15">
      <c r="B22" t="s">
        <v>547</v>
      </c>
      <c r="C22">
        <f>COUNTIF(DATA!C4:C235,"MD")</f>
        <v>2</v>
      </c>
      <c r="U22" t="s">
        <v>124</v>
      </c>
      <c r="V22">
        <f>COUNTIF(DATA!G4:G235,"10,000 - 50,000")</f>
        <v>68</v>
      </c>
      <c r="X22" t="s">
        <v>1093</v>
      </c>
      <c r="Y22">
        <f>COUNTBLANK(DATA!Q4:Q235)</f>
        <v>118</v>
      </c>
      <c r="AS22" t="s">
        <v>64</v>
      </c>
      <c r="AT22">
        <f>COUNTIF(DATA!Z4:Z235,"*"&amp;AS22&amp;"*")</f>
        <v>43</v>
      </c>
    </row>
    <row r="23" spans="2:46" ht="15">
      <c r="B23" t="s">
        <v>211</v>
      </c>
      <c r="C23">
        <f>COUNTIF(DATA!C4:C235,"ME")</f>
        <v>4</v>
      </c>
      <c r="U23" t="s">
        <v>155</v>
      </c>
      <c r="V23">
        <f>COUNTIF(DATA!G4:G235,"more than 50,000")</f>
        <v>45</v>
      </c>
      <c r="AS23" t="s">
        <v>1126</v>
      </c>
      <c r="AT23">
        <f>COUNTIF(DATA!Z4:Z235,"*"&amp;AS23&amp;"*")</f>
        <v>40</v>
      </c>
    </row>
    <row r="24" spans="2:46" ht="15">
      <c r="B24" t="s">
        <v>403</v>
      </c>
      <c r="C24">
        <f>COUNTIF(DATA!C4:C235,"MI")</f>
        <v>4</v>
      </c>
      <c r="U24" t="s">
        <v>1078</v>
      </c>
      <c r="V24">
        <f>SUM(V21:V23)</f>
        <v>232</v>
      </c>
      <c r="X24" t="s">
        <v>5</v>
      </c>
      <c r="AS24" t="s">
        <v>1127</v>
      </c>
      <c r="AT24">
        <f>COUNTIF(DATA!Z4:Z235,"*"&amp;AS24&amp;"*")</f>
        <v>40</v>
      </c>
    </row>
    <row r="25" spans="2:46" ht="15">
      <c r="B25" t="s">
        <v>282</v>
      </c>
      <c r="C25">
        <f>COUNTIF(DATA!C4:C235,"MN")</f>
        <v>6</v>
      </c>
      <c r="X25" t="s">
        <v>50</v>
      </c>
      <c r="Y25">
        <f>COUNTIF(DATA!R4:R235,"*"&amp;X25&amp;"*")</f>
        <v>49</v>
      </c>
      <c r="AS25" t="s">
        <v>1122</v>
      </c>
      <c r="AT25">
        <f>COUNTIF(DATA!Z4:Z235,"*"&amp;AS25&amp;"*")</f>
        <v>38</v>
      </c>
    </row>
    <row r="26" spans="2:46" ht="15">
      <c r="B26" t="s">
        <v>267</v>
      </c>
      <c r="C26">
        <f>COUNTIF(DATA!C4:C235,"MO")</f>
        <v>5</v>
      </c>
      <c r="U26" t="s">
        <v>1081</v>
      </c>
      <c r="X26" t="s">
        <v>1114</v>
      </c>
      <c r="Y26">
        <f>COUNTIF(DATA!R4:R235,"*"&amp;X26&amp;"*")</f>
        <v>40</v>
      </c>
      <c r="AS26" t="s">
        <v>1123</v>
      </c>
      <c r="AT26">
        <f>COUNTIF(DATA!Z4:Z235,"*"&amp;AS26&amp;"*")</f>
        <v>29</v>
      </c>
    </row>
    <row r="27" spans="2:46" ht="15">
      <c r="B27" t="s">
        <v>375</v>
      </c>
      <c r="C27">
        <f>COUNTIF(DATA!C4:C235,"MS")</f>
        <v>1</v>
      </c>
      <c r="U27" t="s">
        <v>103</v>
      </c>
      <c r="V27">
        <f>COUNTIF(DATA!H4:H235,"less than 250 sq miles")</f>
        <v>108</v>
      </c>
      <c r="X27" t="s">
        <v>53</v>
      </c>
      <c r="Y27">
        <f>COUNTIF(DATA!R4:R235,"*"&amp;X27&amp;"*")</f>
        <v>30</v>
      </c>
      <c r="AS27" t="s">
        <v>1128</v>
      </c>
      <c r="AT27">
        <f>COUNTIF(DATA!Z4:Z235,"*"&amp;AS27&amp;"*")</f>
        <v>26</v>
      </c>
    </row>
    <row r="28" spans="2:46" ht="15">
      <c r="B28" t="s">
        <v>559</v>
      </c>
      <c r="C28">
        <f>COUNTIF(DATA!C4:C235,"MT")</f>
        <v>2</v>
      </c>
      <c r="U28" t="s">
        <v>133</v>
      </c>
      <c r="V28">
        <f>COUNTIF(DATA!H4:H235,"250 - 1000 sq miles")</f>
        <v>74</v>
      </c>
      <c r="X28" t="s">
        <v>1115</v>
      </c>
      <c r="Y28">
        <f>COUNTIF(DATA!R4:R235,"*"&amp;X28&amp;"*")</f>
        <v>11</v>
      </c>
      <c r="AS28" t="s">
        <v>1120</v>
      </c>
      <c r="AT28">
        <f>COUNTIF(DATA!Z4:Z235,"*"&amp;AS28&amp;"*")</f>
        <v>26</v>
      </c>
    </row>
    <row r="29" spans="2:46" ht="15">
      <c r="B29" t="s">
        <v>244</v>
      </c>
      <c r="C29">
        <f>COUNTIF(DATA!C4:C235,"NC")</f>
        <v>11</v>
      </c>
      <c r="U29" t="s">
        <v>125</v>
      </c>
      <c r="V29">
        <f>COUNTIF(DATA!H4:H235,"more than 1000 sq miles")</f>
        <v>50</v>
      </c>
      <c r="X29" t="s">
        <v>51</v>
      </c>
      <c r="Y29">
        <f>COUNTIF(DATA!R4:R235,"*"&amp;X29&amp;"*")</f>
        <v>8</v>
      </c>
      <c r="AS29" t="s">
        <v>1125</v>
      </c>
      <c r="AT29">
        <f>COUNTIF(DATA!Z4:Z235,"*"&amp;AS29&amp;"*")</f>
        <v>24</v>
      </c>
    </row>
    <row r="30" spans="2:46" ht="15">
      <c r="B30" t="s">
        <v>620</v>
      </c>
      <c r="C30">
        <f>COUNTIF(DATA!C4:C235,"ND")</f>
        <v>1</v>
      </c>
      <c r="U30" t="s">
        <v>1078</v>
      </c>
      <c r="V30">
        <f>SUM(V27:V29)</f>
        <v>232</v>
      </c>
      <c r="X30" t="s">
        <v>1093</v>
      </c>
      <c r="Y30">
        <f>COUNTBLANK(DATA!R4:R235)</f>
        <v>126</v>
      </c>
      <c r="AS30" t="s">
        <v>1124</v>
      </c>
      <c r="AT30">
        <f>COUNTIF(DATA!Z4:Z235,"*"&amp;AS30&amp;"*")</f>
        <v>23</v>
      </c>
    </row>
    <row r="31" spans="2:46" ht="15">
      <c r="B31" t="s">
        <v>706</v>
      </c>
      <c r="C31">
        <f>COUNTIF(DATA!C4:C235,"NH")</f>
        <v>3</v>
      </c>
      <c r="AS31" t="s">
        <v>1121</v>
      </c>
      <c r="AT31">
        <f>COUNTIF(DATA!Z4:Z235,"*"&amp;AS31&amp;"*")</f>
        <v>21</v>
      </c>
    </row>
    <row r="32" spans="2:46" ht="15">
      <c r="B32" t="s">
        <v>148</v>
      </c>
      <c r="C32">
        <f>COUNTIF(DATA!C4:C235,"NJ")</f>
        <v>8</v>
      </c>
      <c r="U32" t="s">
        <v>1082</v>
      </c>
      <c r="X32" t="s">
        <v>6</v>
      </c>
      <c r="AS32" t="s">
        <v>45</v>
      </c>
      <c r="AT32">
        <f>COUNTIF(DATA!Z4:Z235,"*"&amp;AS32&amp;"*")</f>
        <v>6</v>
      </c>
    </row>
    <row r="33" spans="2:46" ht="15">
      <c r="B33" t="s">
        <v>191</v>
      </c>
      <c r="C33">
        <f>COUNTIF(DATA!C4:C235,"NM")</f>
        <v>5</v>
      </c>
      <c r="U33" t="s">
        <v>187</v>
      </c>
      <c r="V33">
        <f>COUNTIF(DATA!I4:I235,"Super Rural")</f>
        <v>12</v>
      </c>
      <c r="X33" t="s">
        <v>55</v>
      </c>
      <c r="Y33">
        <f>COUNTIF(DATA!S4:S235,"*"&amp;X33&amp;"*")</f>
        <v>57</v>
      </c>
      <c r="AS33" t="s">
        <v>1093</v>
      </c>
      <c r="AT33">
        <f>COUNTBLANK(DATA!Z4:Z235)</f>
        <v>136</v>
      </c>
    </row>
    <row r="34" spans="2:25" ht="15">
      <c r="B34" t="s">
        <v>434</v>
      </c>
      <c r="C34">
        <f>COUNTIF(DATA!C4:C235,"NV")</f>
        <v>4</v>
      </c>
      <c r="U34" t="s">
        <v>116</v>
      </c>
      <c r="V34">
        <f>COUNTIF(DATA!I4:I235,"Rural")</f>
        <v>78</v>
      </c>
      <c r="X34" t="s">
        <v>54</v>
      </c>
      <c r="Y34">
        <f>COUNTIF(DATA!S4:S235,"*"&amp;X34&amp;"*")</f>
        <v>72</v>
      </c>
    </row>
    <row r="35" spans="2:45" ht="15">
      <c r="B35" t="s">
        <v>295</v>
      </c>
      <c r="C35">
        <f>COUNTIF(DATA!C4:C235,"NY")</f>
        <v>9</v>
      </c>
      <c r="U35" t="s">
        <v>104</v>
      </c>
      <c r="V35">
        <f>COUNTIF(DATA!I4:I235,"Suburban")</f>
        <v>72</v>
      </c>
      <c r="X35" t="s">
        <v>57</v>
      </c>
      <c r="Y35">
        <f>COUNTIF(DATA!S4:S235,"*"&amp;X35&amp;"*")</f>
        <v>19</v>
      </c>
      <c r="AS35" t="s">
        <v>11</v>
      </c>
    </row>
    <row r="36" spans="2:46" ht="15">
      <c r="B36" t="s">
        <v>504</v>
      </c>
      <c r="C36">
        <f>COUNTIF(DATA!C4:C235,"OH")</f>
        <v>5</v>
      </c>
      <c r="U36" t="s">
        <v>156</v>
      </c>
      <c r="V36">
        <f>COUNTIF(DATA!I4:I235,"Urban")</f>
        <v>70</v>
      </c>
      <c r="X36" t="s">
        <v>107</v>
      </c>
      <c r="Y36">
        <f>COUNTIF(DATA!S4:S235,"*"&amp;X36&amp;"*")</f>
        <v>3</v>
      </c>
      <c r="AS36" t="s">
        <v>70</v>
      </c>
      <c r="AT36">
        <f>COUNTIF(DATA!AB4:AB235,"*"&amp;AS36&amp;"*")</f>
        <v>61</v>
      </c>
    </row>
    <row r="37" spans="2:46" ht="15">
      <c r="B37" t="s">
        <v>413</v>
      </c>
      <c r="C37">
        <f>COUNTIF(DATA!C4:C235,"OK")</f>
        <v>3</v>
      </c>
      <c r="U37" t="s">
        <v>1078</v>
      </c>
      <c r="V37">
        <f>SUM(V33:V36)</f>
        <v>232</v>
      </c>
      <c r="X37" t="s">
        <v>56</v>
      </c>
      <c r="Y37">
        <f>COUNTIF(DATA!S4:S235,"*"&amp;X37&amp;"*")</f>
        <v>20</v>
      </c>
      <c r="AS37" t="s">
        <v>71</v>
      </c>
      <c r="AT37">
        <f>COUNTIF(DATA!AB4:AB235,"*"&amp;AS37&amp;"*")</f>
        <v>29</v>
      </c>
    </row>
    <row r="38" spans="2:46" ht="15">
      <c r="B38" t="s">
        <v>792</v>
      </c>
      <c r="C38">
        <f>COUNTIF(DATA!C3:C235,"OR")</f>
        <v>4</v>
      </c>
      <c r="X38" t="s">
        <v>562</v>
      </c>
      <c r="Y38">
        <f>COUNTIF(DATA!S4:S235,"*"&amp;X38&amp;"*")</f>
        <v>3</v>
      </c>
      <c r="AS38" t="s">
        <v>72</v>
      </c>
      <c r="AT38">
        <f>COUNTIF(DATA!AB4:AB235,"*"&amp;AS38&amp;"*")</f>
        <v>6</v>
      </c>
    </row>
    <row r="39" spans="2:46" ht="15">
      <c r="B39" t="s">
        <v>136</v>
      </c>
      <c r="C39">
        <f>COUNTIF(DATA!C4:C235,"PA")</f>
        <v>10</v>
      </c>
      <c r="U39" t="s">
        <v>0</v>
      </c>
      <c r="X39" t="s">
        <v>1093</v>
      </c>
      <c r="Y39">
        <f>COUNTBLANK(DATA!S4:S235)</f>
        <v>121</v>
      </c>
      <c r="AS39" t="s">
        <v>1093</v>
      </c>
      <c r="AT39">
        <f>COUNTBLANK(DATA!AB4:AB235)</f>
        <v>141</v>
      </c>
    </row>
    <row r="40" spans="2:22" ht="15">
      <c r="B40" t="s">
        <v>791</v>
      </c>
      <c r="C40">
        <f>COUNTIF(DATA!C4:C235,"PR")</f>
        <v>2</v>
      </c>
      <c r="U40" t="s">
        <v>38</v>
      </c>
      <c r="V40">
        <f>COUNTIF(DATA!K4:K235,"*"&amp;U40&amp;"*")</f>
        <v>36</v>
      </c>
    </row>
    <row r="41" spans="2:45" ht="15">
      <c r="B41" t="s">
        <v>523</v>
      </c>
      <c r="C41">
        <f>COUNTIF(DATA!C4:C235,"SC")</f>
        <v>2</v>
      </c>
      <c r="U41" t="s">
        <v>39</v>
      </c>
      <c r="V41">
        <f>COUNTIF(DATA!K4:K235,"*"&amp;U41&amp;"*")</f>
        <v>54</v>
      </c>
      <c r="X41" t="s">
        <v>7</v>
      </c>
      <c r="AS41" t="s">
        <v>12</v>
      </c>
    </row>
    <row r="42" spans="2:46" ht="15">
      <c r="B42" t="s">
        <v>518</v>
      </c>
      <c r="C42">
        <f>COUNTIF(DATA!C4:C235,"SD")</f>
        <v>2</v>
      </c>
      <c r="U42" t="s">
        <v>1083</v>
      </c>
      <c r="V42">
        <f>COUNTIF(DATA!K4:K235,"*"&amp;U42&amp;"*")</f>
        <v>120</v>
      </c>
      <c r="X42" t="s">
        <v>60</v>
      </c>
      <c r="Y42">
        <f>COUNTIF(DATA!T4:T235,"*"&amp;X42&amp;"*")</f>
        <v>85</v>
      </c>
      <c r="AS42" t="s">
        <v>119</v>
      </c>
      <c r="AT42">
        <f>COUNTIF(DATA!AC4:AC235,"*"&amp;AS42&amp;"*")</f>
        <v>63</v>
      </c>
    </row>
    <row r="43" spans="2:46" ht="15">
      <c r="B43" t="s">
        <v>290</v>
      </c>
      <c r="C43">
        <f>COUNTIF(DATA!C4:C235,"TN")</f>
        <v>3</v>
      </c>
      <c r="U43" t="s">
        <v>1084</v>
      </c>
      <c r="V43">
        <f>COUNTIF(DATA!K4:K235,"*"&amp;U43&amp;"*")</f>
        <v>120</v>
      </c>
      <c r="X43" t="s">
        <v>58</v>
      </c>
      <c r="Y43">
        <f>COUNTIF(DATA!T4:T235,"*"&amp;X43&amp;"*")</f>
        <v>41</v>
      </c>
      <c r="AS43" s="1" t="s">
        <v>1129</v>
      </c>
      <c r="AT43">
        <f>COUNTIF(DATA!AC4:AC235,"*"&amp;AS43&amp;"*")</f>
        <v>16</v>
      </c>
    </row>
    <row r="44" spans="2:46" ht="15">
      <c r="B44" t="s">
        <v>142</v>
      </c>
      <c r="C44">
        <f>COUNTIF(DATA!C4:C235,"TX")</f>
        <v>15</v>
      </c>
      <c r="U44" t="s">
        <v>1084</v>
      </c>
      <c r="V44">
        <f>COUNTIF(DATA!K4:K235,"*"&amp;U44&amp;"*")</f>
        <v>120</v>
      </c>
      <c r="X44" t="s">
        <v>59</v>
      </c>
      <c r="Y44">
        <f>COUNTIF(DATA!T4:T235,"*"&amp;X44&amp;"*")</f>
        <v>28</v>
      </c>
      <c r="AS44" t="s">
        <v>171</v>
      </c>
      <c r="AT44">
        <f>COUNTIF(DATA!AC4:AC235,"*"&amp;AS44&amp;"*")</f>
        <v>16</v>
      </c>
    </row>
    <row r="45" spans="2:46" ht="15">
      <c r="B45" t="s">
        <v>271</v>
      </c>
      <c r="C45">
        <f>COUNTIF(DATA!C4:C235,"VA")</f>
        <v>12</v>
      </c>
      <c r="U45" t="s">
        <v>1087</v>
      </c>
      <c r="V45">
        <f>COUNTIF(DATA!K4:K235,"*"&amp;U45&amp;"*")</f>
        <v>95</v>
      </c>
      <c r="X45" t="s">
        <v>1093</v>
      </c>
      <c r="Y45">
        <f>COUNTBLANK(DATA!T4:T235)</f>
        <v>131</v>
      </c>
      <c r="AS45" t="s">
        <v>1093</v>
      </c>
      <c r="AT45">
        <f>COUNTBLANK(DATA!AC4:AC235)</f>
        <v>137</v>
      </c>
    </row>
    <row r="46" spans="2:22" ht="15">
      <c r="B46" t="s">
        <v>790</v>
      </c>
      <c r="C46">
        <f>COUNTIF(DATA!C4:C235,"VT")</f>
        <v>1</v>
      </c>
      <c r="U46" t="s">
        <v>1093</v>
      </c>
      <c r="V46">
        <f>COUNTBLANK(DATA!K4:K235)</f>
        <v>51</v>
      </c>
    </row>
    <row r="47" spans="2:45" ht="15">
      <c r="B47" t="s">
        <v>789</v>
      </c>
      <c r="C47">
        <f>COUNTIF(DATA!C4:C235,"WA")</f>
        <v>1</v>
      </c>
      <c r="X47" t="s">
        <v>1116</v>
      </c>
      <c r="AS47" t="s">
        <v>13</v>
      </c>
    </row>
    <row r="48" spans="2:46" ht="15">
      <c r="B48" t="s">
        <v>331</v>
      </c>
      <c r="C48">
        <f>COUNTIF(DATA!C4:C235,"WI")</f>
        <v>2</v>
      </c>
      <c r="X48" t="s">
        <v>105</v>
      </c>
      <c r="Y48">
        <f>COUNTIF(DATA!U4:U235,"*"&amp;X48&amp;"*")</f>
        <v>74</v>
      </c>
      <c r="AS48" t="s">
        <v>73</v>
      </c>
      <c r="AT48">
        <f>COUNTIF(DATA!AD4:AD235,"*"&amp;AS48&amp;"*")</f>
        <v>84</v>
      </c>
    </row>
    <row r="49" spans="2:46" ht="15">
      <c r="B49" t="s">
        <v>788</v>
      </c>
      <c r="C49">
        <f>COUNTIF(DATA!C4:C235,"WY")</f>
        <v>2</v>
      </c>
      <c r="X49" t="s">
        <v>108</v>
      </c>
      <c r="Y49">
        <f>COUNTIF(DATA!U4:U235,"*"&amp;X49&amp;"*")</f>
        <v>40</v>
      </c>
      <c r="AS49" t="s">
        <v>74</v>
      </c>
      <c r="AT49">
        <f>COUNTIF(DATA!AD4:AD235,"*"&amp;AS49&amp;"*")</f>
        <v>56</v>
      </c>
    </row>
    <row r="50" spans="2:46" ht="15">
      <c r="B50" t="s">
        <v>1078</v>
      </c>
      <c r="C50">
        <f>SUM(C4:C49)</f>
        <v>231</v>
      </c>
      <c r="X50" t="s">
        <v>1093</v>
      </c>
      <c r="Y50">
        <f>COUNTBLANK(DATA!U4:U235)</f>
        <v>118</v>
      </c>
      <c r="AS50" t="s">
        <v>75</v>
      </c>
      <c r="AT50">
        <f>COUNTIF(DATA!AD4:AD235,"*"&amp;AS50&amp;"*")</f>
        <v>49</v>
      </c>
    </row>
    <row r="51" spans="45:46" ht="15">
      <c r="AS51" t="s">
        <v>1130</v>
      </c>
      <c r="AT51">
        <f>COUNTIF(DATA!AD4:AD235,"*"&amp;AS51&amp;"*")</f>
        <v>42</v>
      </c>
    </row>
    <row r="52" spans="24:46" ht="15">
      <c r="X52" t="s">
        <v>8</v>
      </c>
      <c r="AS52" t="s">
        <v>1093</v>
      </c>
      <c r="AT52">
        <f>COUNTBLANK(DATA!AD4:AD235)</f>
        <v>142</v>
      </c>
    </row>
    <row r="53" spans="24:25" ht="15">
      <c r="X53" t="s">
        <v>62</v>
      </c>
      <c r="Y53">
        <f>COUNTIF(DATA!V4:V235,"*"&amp;X53&amp;"*")</f>
        <v>46</v>
      </c>
    </row>
    <row r="54" spans="24:45" ht="15">
      <c r="X54" t="s">
        <v>63</v>
      </c>
      <c r="Y54">
        <f>COUNTIF(DATA!V4:V235,"*"&amp;X54&amp;"*")</f>
        <v>36</v>
      </c>
      <c r="AS54" t="s">
        <v>14</v>
      </c>
    </row>
    <row r="55" spans="24:46" ht="15">
      <c r="X55" t="s">
        <v>61</v>
      </c>
      <c r="Y55">
        <f>COUNTIF(DATA!V4:V235,"*"&amp;X55&amp;"*")</f>
        <v>28</v>
      </c>
      <c r="AS55" t="s">
        <v>77</v>
      </c>
      <c r="AT55">
        <f>COUNTIF(DATA!AE4:AE235,"*"&amp;AS55&amp;"*")</f>
        <v>79</v>
      </c>
    </row>
    <row r="56" spans="24:46" ht="15">
      <c r="X56" t="s">
        <v>1117</v>
      </c>
      <c r="Y56">
        <f>COUNTIF(DATA!V4:V235,"*"&amp;X56&amp;"*")</f>
        <v>4</v>
      </c>
      <c r="AS56" t="s">
        <v>76</v>
      </c>
      <c r="AT56">
        <f>COUNTIF(DATA!AE4:AE235,"*"&amp;AS56&amp;"*")</f>
        <v>36</v>
      </c>
    </row>
    <row r="57" spans="24:46" ht="15">
      <c r="X57" t="s">
        <v>1093</v>
      </c>
      <c r="Y57">
        <f>COUNTBLANK(DATA!V4:V235)</f>
        <v>146</v>
      </c>
      <c r="AS57" t="s">
        <v>35</v>
      </c>
      <c r="AT57">
        <f>COUNTIF(DATA!AE4:AE235,"*"&amp;AS57&amp;"*")</f>
        <v>25</v>
      </c>
    </row>
    <row r="58" spans="45:46" ht="15">
      <c r="AS58" t="s">
        <v>41</v>
      </c>
      <c r="AT58">
        <f>COUNTIF(DATA!AE4:AE235,"*"&amp;AS58&amp;"*")</f>
        <v>22</v>
      </c>
    </row>
    <row r="59" spans="45:46" ht="15">
      <c r="AS59" t="s">
        <v>1093</v>
      </c>
      <c r="AT59">
        <f>COUNTBLANK(DATA!AE4:AE235)</f>
        <v>139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Aarron Reinert</dc:creator>
  <cp:keywords/>
  <dc:description/>
  <cp:lastModifiedBy>areinert</cp:lastModifiedBy>
  <dcterms:created xsi:type="dcterms:W3CDTF">2013-08-23T21:50:30Z</dcterms:created>
  <dcterms:modified xsi:type="dcterms:W3CDTF">2013-09-10T01:29:54Z</dcterms:modified>
  <cp:category/>
  <cp:version/>
  <cp:contentType/>
  <cp:contentStatus/>
</cp:coreProperties>
</file>